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3" activeTab="3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r:id="rId4"/>
    <sheet name="MandatiTempi" sheetId="5" r:id="rId5"/>
    <sheet name="Debiti" sheetId="7" state="hidden" r:id="rId6"/>
  </sheets>
  <definedNames>
    <definedName name="_xlnm.Print_Area" localSheetId="5">Debiti!$A$1:$AB$69</definedName>
    <definedName name="_xlnm.Print_Area" localSheetId="3">FattureTempi!$A$1:$AI$182</definedName>
  </definedNames>
  <calcPr calcId="125725"/>
</workbook>
</file>

<file path=xl/calcChain.xml><?xml version="1.0" encoding="utf-8"?>
<calcChain xmlns="http://schemas.openxmlformats.org/spreadsheetml/2006/main">
  <c r="O57" i="5"/>
  <c r="O56"/>
  <c r="O59" s="1"/>
  <c r="N56"/>
  <c r="N59" s="1"/>
  <c r="O54"/>
  <c r="O53"/>
  <c r="N53"/>
  <c r="P51"/>
  <c r="O51"/>
  <c r="M51"/>
  <c r="P50"/>
  <c r="O50"/>
  <c r="M50"/>
  <c r="P49"/>
  <c r="O49"/>
  <c r="M49"/>
  <c r="P48"/>
  <c r="O48"/>
  <c r="M48"/>
  <c r="P47"/>
  <c r="O47"/>
  <c r="M47"/>
  <c r="P46"/>
  <c r="O46"/>
  <c r="M46"/>
  <c r="P45"/>
  <c r="O45"/>
  <c r="M45"/>
  <c r="P44"/>
  <c r="O44"/>
  <c r="M44"/>
  <c r="P43"/>
  <c r="O43"/>
  <c r="M43"/>
  <c r="P42"/>
  <c r="O42"/>
  <c r="M42"/>
  <c r="P41"/>
  <c r="O41"/>
  <c r="M41"/>
  <c r="P40"/>
  <c r="O40"/>
  <c r="M40"/>
  <c r="P39"/>
  <c r="O39"/>
  <c r="M39"/>
  <c r="P38"/>
  <c r="O38"/>
  <c r="M38"/>
  <c r="P37"/>
  <c r="O37"/>
  <c r="M37"/>
  <c r="P36"/>
  <c r="O36"/>
  <c r="M36"/>
  <c r="P35"/>
  <c r="O35"/>
  <c r="M35"/>
  <c r="P34"/>
  <c r="O34"/>
  <c r="M34"/>
  <c r="P33"/>
  <c r="O33"/>
  <c r="M33"/>
  <c r="P32"/>
  <c r="O32"/>
  <c r="M32"/>
  <c r="P31"/>
  <c r="O31"/>
  <c r="M31"/>
  <c r="P30"/>
  <c r="O30"/>
  <c r="M30"/>
  <c r="P29"/>
  <c r="O29"/>
  <c r="M29"/>
  <c r="P28"/>
  <c r="O28"/>
  <c r="M28"/>
  <c r="P27"/>
  <c r="O27"/>
  <c r="M27"/>
  <c r="P26"/>
  <c r="O26"/>
  <c r="M26"/>
  <c r="P25"/>
  <c r="O25"/>
  <c r="M25"/>
  <c r="P24"/>
  <c r="O24"/>
  <c r="M24"/>
  <c r="P23"/>
  <c r="O23"/>
  <c r="M23"/>
  <c r="P22"/>
  <c r="O22"/>
  <c r="M22"/>
  <c r="P21"/>
  <c r="O21"/>
  <c r="M21"/>
  <c r="P20"/>
  <c r="O20"/>
  <c r="M20"/>
  <c r="P19"/>
  <c r="O19"/>
  <c r="M19"/>
  <c r="P18"/>
  <c r="O18"/>
  <c r="M18"/>
  <c r="P17"/>
  <c r="O17"/>
  <c r="M17"/>
  <c r="P16"/>
  <c r="O16"/>
  <c r="M16"/>
  <c r="P15"/>
  <c r="O15"/>
  <c r="M15"/>
  <c r="P14"/>
  <c r="O14"/>
  <c r="M14"/>
  <c r="P13"/>
  <c r="O13"/>
  <c r="M13"/>
  <c r="P12"/>
  <c r="O12"/>
  <c r="M12"/>
  <c r="P11"/>
  <c r="O11"/>
  <c r="M11"/>
  <c r="P10"/>
  <c r="O10"/>
  <c r="M10"/>
  <c r="P9"/>
  <c r="O9"/>
  <c r="M9"/>
  <c r="P8"/>
  <c r="O8"/>
  <c r="M8"/>
  <c r="AH123" i="6"/>
  <c r="AH122"/>
  <c r="AG122"/>
  <c r="AH120"/>
  <c r="AG120"/>
  <c r="AF120"/>
  <c r="J120"/>
  <c r="AH119"/>
  <c r="AG119"/>
  <c r="AF119"/>
  <c r="J119"/>
  <c r="AH118"/>
  <c r="AG118"/>
  <c r="AF118"/>
  <c r="J118"/>
  <c r="AH117"/>
  <c r="AG117"/>
  <c r="AF117"/>
  <c r="J117"/>
  <c r="AH116"/>
  <c r="AG116"/>
  <c r="AF116"/>
  <c r="J116"/>
  <c r="AH115"/>
  <c r="AG115"/>
  <c r="AF115"/>
  <c r="J115"/>
  <c r="AH114"/>
  <c r="AG114"/>
  <c r="AF114"/>
  <c r="J114"/>
  <c r="AH113"/>
  <c r="AG113"/>
  <c r="AF113"/>
  <c r="J113"/>
  <c r="AH112"/>
  <c r="AG112"/>
  <c r="AF112"/>
  <c r="J112"/>
  <c r="AH111"/>
  <c r="AG111"/>
  <c r="AF111"/>
  <c r="J111"/>
  <c r="AH110"/>
  <c r="AG110"/>
  <c r="AF110"/>
  <c r="J110"/>
  <c r="AH109"/>
  <c r="AG109"/>
  <c r="AF109"/>
  <c r="J109"/>
  <c r="AH108"/>
  <c r="AG108"/>
  <c r="AF108"/>
  <c r="J108"/>
  <c r="AH107"/>
  <c r="AG107"/>
  <c r="AF107"/>
  <c r="J107"/>
  <c r="AH106"/>
  <c r="AG106"/>
  <c r="AF106"/>
  <c r="J106"/>
  <c r="AH105"/>
  <c r="AG105"/>
  <c r="AF105"/>
  <c r="J105"/>
  <c r="AH104"/>
  <c r="AG104"/>
  <c r="AF104"/>
  <c r="J104"/>
  <c r="AH103"/>
  <c r="AG103"/>
  <c r="AF103"/>
  <c r="J103"/>
  <c r="AH102"/>
  <c r="AG102"/>
  <c r="AF102"/>
  <c r="J102"/>
  <c r="AH101"/>
  <c r="AG101"/>
  <c r="AF101"/>
  <c r="J101"/>
  <c r="AH100"/>
  <c r="AG100"/>
  <c r="AF100"/>
  <c r="J100"/>
  <c r="AH99"/>
  <c r="AG99"/>
  <c r="AF99"/>
  <c r="J99"/>
  <c r="AH98"/>
  <c r="AG98"/>
  <c r="AF98"/>
  <c r="J98"/>
  <c r="AH97"/>
  <c r="AG97"/>
  <c r="AF97"/>
  <c r="J97"/>
  <c r="AH96"/>
  <c r="AG96"/>
  <c r="AF96"/>
  <c r="J96"/>
  <c r="AH95"/>
  <c r="AG95"/>
  <c r="AF95"/>
  <c r="J95"/>
  <c r="AH94"/>
  <c r="AG94"/>
  <c r="AF94"/>
  <c r="J94"/>
  <c r="AH93"/>
  <c r="AG93"/>
  <c r="AF93"/>
  <c r="J93"/>
  <c r="AH92"/>
  <c r="AG92"/>
  <c r="AF92"/>
  <c r="J92"/>
  <c r="AH91"/>
  <c r="AG91"/>
  <c r="AF91"/>
  <c r="J91"/>
  <c r="AH90"/>
  <c r="AG90"/>
  <c r="AF90"/>
  <c r="J90"/>
  <c r="AH89"/>
  <c r="AG89"/>
  <c r="AF89"/>
  <c r="J89"/>
  <c r="AH88"/>
  <c r="AG88"/>
  <c r="AF88"/>
  <c r="J88"/>
  <c r="AH87"/>
  <c r="AG87"/>
  <c r="AF87"/>
  <c r="J87"/>
  <c r="AH86"/>
  <c r="AG86"/>
  <c r="AF86"/>
  <c r="J86"/>
  <c r="AH85"/>
  <c r="AG85"/>
  <c r="AF85"/>
  <c r="J85"/>
  <c r="AH84"/>
  <c r="AG84"/>
  <c r="AF84"/>
  <c r="J84"/>
  <c r="AH83"/>
  <c r="AG83"/>
  <c r="AF83"/>
  <c r="J83"/>
  <c r="AH82"/>
  <c r="AG82"/>
  <c r="AF82"/>
  <c r="J82"/>
  <c r="AH81"/>
  <c r="AG81"/>
  <c r="AF81"/>
  <c r="J81"/>
  <c r="AH80"/>
  <c r="AG80"/>
  <c r="AF80"/>
  <c r="J80"/>
  <c r="AH79"/>
  <c r="AG79"/>
  <c r="AF79"/>
  <c r="J79"/>
  <c r="AH78"/>
  <c r="AG78"/>
  <c r="AF78"/>
  <c r="J78"/>
  <c r="AH77"/>
  <c r="AG77"/>
  <c r="AF77"/>
  <c r="J77"/>
  <c r="AH76"/>
  <c r="AG76"/>
  <c r="AF76"/>
  <c r="J76"/>
  <c r="AH75"/>
  <c r="AG75"/>
  <c r="AF75"/>
  <c r="J75"/>
  <c r="AH74"/>
  <c r="AG74"/>
  <c r="AF74"/>
  <c r="J74"/>
  <c r="AH73"/>
  <c r="AG73"/>
  <c r="AF73"/>
  <c r="J73"/>
  <c r="AH72"/>
  <c r="AG72"/>
  <c r="AF72"/>
  <c r="J72"/>
  <c r="AH71"/>
  <c r="AG71"/>
  <c r="AF71"/>
  <c r="J71"/>
  <c r="AH70"/>
  <c r="AG70"/>
  <c r="AF70"/>
  <c r="J70"/>
  <c r="AH69"/>
  <c r="AG69"/>
  <c r="AF69"/>
  <c r="J69"/>
  <c r="AH68"/>
  <c r="AG68"/>
  <c r="AF68"/>
  <c r="J68"/>
  <c r="AH67"/>
  <c r="AG67"/>
  <c r="AF67"/>
  <c r="J67"/>
  <c r="AH66"/>
  <c r="AG66"/>
  <c r="AF66"/>
  <c r="J66"/>
  <c r="AH65"/>
  <c r="AG65"/>
  <c r="AF65"/>
  <c r="J65"/>
  <c r="AH64"/>
  <c r="AG64"/>
  <c r="AF64"/>
  <c r="J64"/>
  <c r="AH63"/>
  <c r="AG63"/>
  <c r="AF63"/>
  <c r="J63"/>
  <c r="AH62"/>
  <c r="AG62"/>
  <c r="AF62"/>
  <c r="J62"/>
  <c r="AH61"/>
  <c r="AG61"/>
  <c r="AF61"/>
  <c r="J61"/>
  <c r="AH60"/>
  <c r="AG60"/>
  <c r="AF60"/>
  <c r="J60"/>
  <c r="AH59"/>
  <c r="AG59"/>
  <c r="AF59"/>
  <c r="J59"/>
  <c r="AH58"/>
  <c r="AG58"/>
  <c r="AF58"/>
  <c r="J58"/>
  <c r="AH57"/>
  <c r="AG57"/>
  <c r="AF57"/>
  <c r="J57"/>
  <c r="AH56"/>
  <c r="AG56"/>
  <c r="AF56"/>
  <c r="J56"/>
  <c r="AH55"/>
  <c r="AG55"/>
  <c r="AF55"/>
  <c r="J55"/>
  <c r="AH54"/>
  <c r="AG54"/>
  <c r="AF54"/>
  <c r="J54"/>
  <c r="AH53"/>
  <c r="AG53"/>
  <c r="AF53"/>
  <c r="J53"/>
  <c r="AH52"/>
  <c r="AG52"/>
  <c r="AF52"/>
  <c r="J52"/>
  <c r="AH51"/>
  <c r="AG51"/>
  <c r="AF51"/>
  <c r="J51"/>
  <c r="AH50"/>
  <c r="AG50"/>
  <c r="AF50"/>
  <c r="J50"/>
  <c r="AH49"/>
  <c r="AG49"/>
  <c r="AF49"/>
  <c r="J49"/>
  <c r="AH48"/>
  <c r="AG48"/>
  <c r="AF48"/>
  <c r="J48"/>
  <c r="AH47"/>
  <c r="AG47"/>
  <c r="AF47"/>
  <c r="J47"/>
  <c r="AH46"/>
  <c r="AG46"/>
  <c r="AF46"/>
  <c r="J46"/>
  <c r="AH45"/>
  <c r="AG45"/>
  <c r="AF45"/>
  <c r="J45"/>
  <c r="AH44"/>
  <c r="AG44"/>
  <c r="AF44"/>
  <c r="J44"/>
  <c r="AH43"/>
  <c r="AG43"/>
  <c r="AF43"/>
  <c r="J43"/>
  <c r="AH42"/>
  <c r="AG42"/>
  <c r="AF42"/>
  <c r="J42"/>
  <c r="AH41"/>
  <c r="AG41"/>
  <c r="AF41"/>
  <c r="J41"/>
  <c r="AH40"/>
  <c r="AG40"/>
  <c r="AF40"/>
  <c r="J40"/>
  <c r="AH39"/>
  <c r="AG39"/>
  <c r="AF39"/>
  <c r="J39"/>
  <c r="AH38"/>
  <c r="AG38"/>
  <c r="AF38"/>
  <c r="J38"/>
  <c r="AH37"/>
  <c r="AG37"/>
  <c r="AF37"/>
  <c r="J37"/>
  <c r="AH36"/>
  <c r="AG36"/>
  <c r="AF36"/>
  <c r="J36"/>
  <c r="AH35"/>
  <c r="AG35"/>
  <c r="AF35"/>
  <c r="J35"/>
  <c r="AH34"/>
  <c r="AG34"/>
  <c r="AF34"/>
  <c r="J34"/>
  <c r="AH33"/>
  <c r="AG33"/>
  <c r="AF33"/>
  <c r="J33"/>
  <c r="AH32"/>
  <c r="AG32"/>
  <c r="AF32"/>
  <c r="J32"/>
  <c r="AH31"/>
  <c r="AG31"/>
  <c r="AF31"/>
  <c r="J31"/>
  <c r="AH30"/>
  <c r="AG30"/>
  <c r="AF30"/>
  <c r="J30"/>
  <c r="AH29"/>
  <c r="AG29"/>
  <c r="AF29"/>
  <c r="J29"/>
  <c r="AH28"/>
  <c r="AG28"/>
  <c r="AF28"/>
  <c r="J28"/>
  <c r="AH27"/>
  <c r="AG27"/>
  <c r="AF27"/>
  <c r="J27"/>
  <c r="AH26"/>
  <c r="AG26"/>
  <c r="AF26"/>
  <c r="J26"/>
  <c r="AH25"/>
  <c r="AG25"/>
  <c r="AF25"/>
  <c r="J25"/>
  <c r="AH24"/>
  <c r="AG24"/>
  <c r="AF24"/>
  <c r="J24"/>
  <c r="AH23"/>
  <c r="AG23"/>
  <c r="AF23"/>
  <c r="J23"/>
  <c r="AH22"/>
  <c r="AG22"/>
  <c r="AF22"/>
  <c r="J22"/>
  <c r="AH21"/>
  <c r="AG21"/>
  <c r="AF21"/>
  <c r="J21"/>
  <c r="AH20"/>
  <c r="AG20"/>
  <c r="AF20"/>
  <c r="J20"/>
  <c r="AH19"/>
  <c r="AG19"/>
  <c r="AF19"/>
  <c r="J19"/>
  <c r="AH18"/>
  <c r="AG18"/>
  <c r="AF18"/>
  <c r="J18"/>
  <c r="AH17"/>
  <c r="AG17"/>
  <c r="AF17"/>
  <c r="J17"/>
  <c r="AH16"/>
  <c r="AG16"/>
  <c r="AF16"/>
  <c r="J16"/>
  <c r="AH15"/>
  <c r="AG15"/>
  <c r="AF15"/>
  <c r="J15"/>
  <c r="AH14"/>
  <c r="AG14"/>
  <c r="AF14"/>
  <c r="J14"/>
  <c r="AH13"/>
  <c r="AG13"/>
  <c r="AF13"/>
  <c r="J13"/>
  <c r="AH12"/>
  <c r="AG12"/>
  <c r="AF12"/>
  <c r="J12"/>
  <c r="AH11"/>
  <c r="AG11"/>
  <c r="AF11"/>
  <c r="J11"/>
  <c r="AH10"/>
  <c r="AG10"/>
  <c r="AF10"/>
  <c r="J10"/>
  <c r="AH9"/>
  <c r="AG9"/>
  <c r="AF9"/>
  <c r="J9"/>
  <c r="AH8"/>
  <c r="AG8"/>
  <c r="AF8"/>
  <c r="J8"/>
  <c r="O60" i="5" l="1"/>
</calcChain>
</file>

<file path=xl/sharedStrings.xml><?xml version="1.0" encoding="utf-8"?>
<sst xmlns="http://schemas.openxmlformats.org/spreadsheetml/2006/main" count="2222" uniqueCount="562">
  <si>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</si>
  <si>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</si>
  <si>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</si>
  <si>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</si>
  <si>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</si>
  <si>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</si>
  <si>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</si>
  <si>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</si>
  <si>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</si>
  <si>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</si>
  <si>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</si>
  <si>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</si>
  <si>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</si>
  <si>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</si>
  <si>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</si>
  <si>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</si>
  <si>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</si>
  <si>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</si>
  <si>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</si>
  <si>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</si>
  <si>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</si>
  <si>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</si>
  <si>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</si>
  <si>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</si>
  <si>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</si>
  <si>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</si>
  <si>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</si>
  <si>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</si>
  <si>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</si>
  <si>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</si>
  <si>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</si>
  <si>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</si>
  <si>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</si>
  <si>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</si>
  <si>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</si>
  <si>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</si>
  <si>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</si>
  <si>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</si>
  <si>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</si>
  <si>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</si>
  <si>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</si>
  <si>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</si>
  <si>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</si>
  <si>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</si>
  <si>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</si>
  <si>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</si>
  <si>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</si>
  <si>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</si>
  <si>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</si>
  <si>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</si>
  <si>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</si>
  <si>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</si>
  <si>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</si>
  <si>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</si>
  <si>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</si>
  <si>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</si>
  <si>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</si>
  <si>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</si>
  <si>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</si>
  <si>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</si>
  <si>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</si>
  <si>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</si>
  <si>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</si>
  <si>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</si>
  <si>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</si>
  <si>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</si>
  <si>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</si>
  <si>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</si>
  <si>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</si>
  <si>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</si>
  <si>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 e Numero Imprese Creditrici</t>
  </si>
  <si>
    <t>Ammontare Complessivo dei Debiti</t>
  </si>
  <si>
    <t>Numero Imprese Creditrici</t>
  </si>
  <si>
    <t>Comune di Massello</t>
  </si>
  <si>
    <t>Tempestività dei Pagamenti - Elenco Fatture Pagate - Periodo 01/10/2016 - 31/12/2016</t>
  </si>
  <si>
    <t>02/10/2015</t>
  </si>
  <si>
    <t>004600845787</t>
  </si>
  <si>
    <t>10/09/2015</t>
  </si>
  <si>
    <t>ASSUNZIONE IMPEGNO DI SPESA PER FORNITURA ENERGIA ELETTRICA ANNO 2016 - ILLUMINAZIONE PUBBLICA E ILLUMINAZIONE UFFICI COMUNALI</t>
  </si>
  <si>
    <t>SI</t>
  </si>
  <si>
    <t>Z3C18EEC26</t>
  </si>
  <si>
    <t>16/09/2015</t>
  </si>
  <si>
    <t>ENEL ENERGIA SPA</t>
  </si>
  <si>
    <t>06655971007</t>
  </si>
  <si>
    <t>*</t>
  </si>
  <si>
    <t>09/12/2015</t>
  </si>
  <si>
    <t>15/12/2016</t>
  </si>
  <si>
    <t>16/10/2015</t>
  </si>
  <si>
    <t>1530048472</t>
  </si>
  <si>
    <t>30/09/2015</t>
  </si>
  <si>
    <t>ASSUNZIONE IMPEGNO DI SPESA PER ENERGIA ELETTRICA</t>
  </si>
  <si>
    <t>01/10/2015</t>
  </si>
  <si>
    <t>SO.L.E. SPA</t>
  </si>
  <si>
    <t>02322600541</t>
  </si>
  <si>
    <t/>
  </si>
  <si>
    <t>19/11/2015</t>
  </si>
  <si>
    <t>12/11/2015</t>
  </si>
  <si>
    <t>1530058431</t>
  </si>
  <si>
    <t>31/10/2015</t>
  </si>
  <si>
    <t>04/11/2015</t>
  </si>
  <si>
    <t>20/12/2015</t>
  </si>
  <si>
    <t>03/12/2015</t>
  </si>
  <si>
    <t>017279990201019</t>
  </si>
  <si>
    <t>04/10/2015</t>
  </si>
  <si>
    <t>ILLUMINAZIONE PUBBLICA - LOC MOLINO - GESTIONE IMPIANTI</t>
  </si>
  <si>
    <t>08/10/2015</t>
  </si>
  <si>
    <t>ENEL SERVIZIO ELETTRICO SpA</t>
  </si>
  <si>
    <t>09633951000</t>
  </si>
  <si>
    <t>07/11/2015</t>
  </si>
  <si>
    <t>017279990202019</t>
  </si>
  <si>
    <t>017279990203019</t>
  </si>
  <si>
    <t>017279990204019</t>
  </si>
  <si>
    <t>017279990205019</t>
  </si>
  <si>
    <t>017270800210614</t>
  </si>
  <si>
    <t>09/10/2015</t>
  </si>
  <si>
    <t>14/10/2015</t>
  </si>
  <si>
    <t>13/11/2015</t>
  </si>
  <si>
    <t>1530062555</t>
  </si>
  <si>
    <t>30/11/2015</t>
  </si>
  <si>
    <t>ILLUMINAZIONE PUBBLICA 2015</t>
  </si>
  <si>
    <t>02/12/2015</t>
  </si>
  <si>
    <t>19/01/2016</t>
  </si>
  <si>
    <t>10/12/2015</t>
  </si>
  <si>
    <t>017271900205014</t>
  </si>
  <si>
    <t>24/03/2016</t>
  </si>
  <si>
    <t>3/367</t>
  </si>
  <si>
    <t>30/03/2015</t>
  </si>
  <si>
    <t>Fattura Fornitore n. 3/367 del 30/03/2015</t>
  </si>
  <si>
    <t>22/04/2015</t>
  </si>
  <si>
    <t>ALMA S.p.A. CENTRO SERVIZI</t>
  </si>
  <si>
    <t>00572290047</t>
  </si>
  <si>
    <t>06/10/2016</t>
  </si>
  <si>
    <t>22/05/2015</t>
  </si>
  <si>
    <t>28/04/2016</t>
  </si>
  <si>
    <t>017279990205013</t>
  </si>
  <si>
    <t>04/04/2016</t>
  </si>
  <si>
    <t>06/04/2016</t>
  </si>
  <si>
    <t>27/10/2016</t>
  </si>
  <si>
    <t>06/05/2016</t>
  </si>
  <si>
    <t>017279990204013</t>
  </si>
  <si>
    <t>017279990203013</t>
  </si>
  <si>
    <t>017279990202013</t>
  </si>
  <si>
    <t>017279990201013</t>
  </si>
  <si>
    <t>017271900205016</t>
  </si>
  <si>
    <t>09/02/2016</t>
  </si>
  <si>
    <t>30/03/2016</t>
  </si>
  <si>
    <t>29/04/2016</t>
  </si>
  <si>
    <t>27/07/2016</t>
  </si>
  <si>
    <t>8716193594</t>
  </si>
  <si>
    <t>14/07/2016</t>
  </si>
  <si>
    <t>Fattura Elettronica relativa all'Identificativo Rendiconto 2087175927</t>
  </si>
  <si>
    <t>NO</t>
  </si>
  <si>
    <t>Z79153E8DC</t>
  </si>
  <si>
    <t>Poste Italiane S.p.A.</t>
  </si>
  <si>
    <t>01114601006</t>
  </si>
  <si>
    <t>97103880585</t>
  </si>
  <si>
    <t>30/08/2016</t>
  </si>
  <si>
    <t>8716198080</t>
  </si>
  <si>
    <t>25/07/2016</t>
  </si>
  <si>
    <t>Fattura Elettronica relativa all'Identificativo Rendiconto 2087606605</t>
  </si>
  <si>
    <t>1493</t>
  </si>
  <si>
    <t>30/06/2016</t>
  </si>
  <si>
    <t>noleggio mensile e costo copia trimestrale</t>
  </si>
  <si>
    <t>Z40190C2DF</t>
  </si>
  <si>
    <t>06/07/2016</t>
  </si>
  <si>
    <t>GRUPPO CERUTTI s.r.l.</t>
  </si>
  <si>
    <t>04919940017</t>
  </si>
  <si>
    <t>31/07/2016</t>
  </si>
  <si>
    <t>1445 6</t>
  </si>
  <si>
    <t>FATTURA</t>
  </si>
  <si>
    <t>13/07/2016</t>
  </si>
  <si>
    <t>28/09/2016</t>
  </si>
  <si>
    <t>11/08/2016</t>
  </si>
  <si>
    <t>1630038373</t>
  </si>
  <si>
    <t>04/08/2016</t>
  </si>
  <si>
    <t>19/09/2016</t>
  </si>
  <si>
    <t>000001-2016-ELETTR</t>
  </si>
  <si>
    <t>20/04/2016</t>
  </si>
  <si>
    <t>Per lavori di sgombero neve</t>
  </si>
  <si>
    <t>21/04/2016</t>
  </si>
  <si>
    <t>TRON UGO ROBERTO</t>
  </si>
  <si>
    <t>07335290016</t>
  </si>
  <si>
    <t>TRNGBR61B20F041Z</t>
  </si>
  <si>
    <t>21/05/2016</t>
  </si>
  <si>
    <t>1674</t>
  </si>
  <si>
    <t>26/07/2016</t>
  </si>
  <si>
    <t>NOLEGGIO MENSILE FOTOCOPIATRORE</t>
  </si>
  <si>
    <t>03/08/2016</t>
  </si>
  <si>
    <t>31/08/2016</t>
  </si>
  <si>
    <t>3/413</t>
  </si>
  <si>
    <t>18/03/2016</t>
  </si>
  <si>
    <t>PREST.SERVIZI</t>
  </si>
  <si>
    <t>Z4B0D7924A</t>
  </si>
  <si>
    <t>23/03/2016</t>
  </si>
  <si>
    <t>FRATERNITA' SISTEMI</t>
  </si>
  <si>
    <t>02383950983</t>
  </si>
  <si>
    <t>22/04/2016</t>
  </si>
  <si>
    <t>3/940</t>
  </si>
  <si>
    <t>Z160D792B6</t>
  </si>
  <si>
    <t>017270800210616</t>
  </si>
  <si>
    <t>017271900205017</t>
  </si>
  <si>
    <t>09/04/2016</t>
  </si>
  <si>
    <t>05/05/2016</t>
  </si>
  <si>
    <t>04/06/2016</t>
  </si>
  <si>
    <t>017279990204014</t>
  </si>
  <si>
    <t>05/06/2016</t>
  </si>
  <si>
    <t>05/07/2016</t>
  </si>
  <si>
    <t>017279990201014</t>
  </si>
  <si>
    <t>017279990203014</t>
  </si>
  <si>
    <t>017279990205014</t>
  </si>
  <si>
    <t>017279990202014</t>
  </si>
  <si>
    <t>017270800210618</t>
  </si>
  <si>
    <t>09/06/2016</t>
  </si>
  <si>
    <t>15/06/2016</t>
  </si>
  <si>
    <t>15/07/2016</t>
  </si>
  <si>
    <t>017279990202015</t>
  </si>
  <si>
    <t>02/08/2016</t>
  </si>
  <si>
    <t>03/09/2016</t>
  </si>
  <si>
    <t>017279990205015</t>
  </si>
  <si>
    <t>017279990203015</t>
  </si>
  <si>
    <t>017279990204015</t>
  </si>
  <si>
    <t>017279990201015</t>
  </si>
  <si>
    <t>25/08/2016</t>
  </si>
  <si>
    <t>2466/FE</t>
  </si>
  <si>
    <t>18/08/2016</t>
  </si>
  <si>
    <t>Determina Area Amministrativa n. 50 del 20.07.16</t>
  </si>
  <si>
    <t>Z9C1AB6265</t>
  </si>
  <si>
    <t>24/08/2016</t>
  </si>
  <si>
    <t>SISCOM S.A.S. DI R. SEVEGA</t>
  </si>
  <si>
    <t>01778000040</t>
  </si>
  <si>
    <t>17/10/2016</t>
  </si>
  <si>
    <t>164143</t>
  </si>
  <si>
    <t>ASSUNZIONE IMPEGNO DI SPESA PER SPESE TELEFONIA/INTERNET UFFICI COMUNALI</t>
  </si>
  <si>
    <t>ZC218EF3D5</t>
  </si>
  <si>
    <t>CLOUDITALIA COMMUNICATIONS S.P.A.</t>
  </si>
  <si>
    <t>07543230960</t>
  </si>
  <si>
    <t>04/09/2016</t>
  </si>
  <si>
    <t>22/09/2016</t>
  </si>
  <si>
    <t>8A00811004</t>
  </si>
  <si>
    <t>08/09/2016</t>
  </si>
  <si>
    <t>5BIM 2016</t>
  </si>
  <si>
    <t>TELECOM ITALIA S.p.A. interventi imp. telefonici</t>
  </si>
  <si>
    <t>00488410010</t>
  </si>
  <si>
    <t>17/11/2016</t>
  </si>
  <si>
    <t>8A00628806</t>
  </si>
  <si>
    <t>08/07/2016</t>
  </si>
  <si>
    <t>4BIM 2016</t>
  </si>
  <si>
    <t>20/07/2016</t>
  </si>
  <si>
    <t>18/10/2016</t>
  </si>
  <si>
    <t>8A00423596</t>
  </si>
  <si>
    <t>09/05/2016</t>
  </si>
  <si>
    <t>18/05/2016</t>
  </si>
  <si>
    <t>17/08/2016</t>
  </si>
  <si>
    <t>2138/FE</t>
  </si>
  <si>
    <t>27/06/2016</t>
  </si>
  <si>
    <t>Determina n.69 del 17.09.2014; Fornitura software applicativo sotto riportato in licenza d'uso al Comune di Massello; Installazione e addestramento al personale</t>
  </si>
  <si>
    <t>ZCB10D6405</t>
  </si>
  <si>
    <t>26/08/2016</t>
  </si>
  <si>
    <t>233/FE</t>
  </si>
  <si>
    <t>18/02/2016</t>
  </si>
  <si>
    <t>2/PA</t>
  </si>
  <si>
    <t>04/07/2016</t>
  </si>
  <si>
    <t>REALIZZAZIONE PROGETTO</t>
  </si>
  <si>
    <t>MALVA ARNALDI scuola teorico pratica</t>
  </si>
  <si>
    <t>13/08/2016</t>
  </si>
  <si>
    <t>1/PA</t>
  </si>
  <si>
    <t>PREDISPOSIZIONE TECNICA PROGETTO</t>
  </si>
  <si>
    <t>ZDD14C54FE</t>
  </si>
  <si>
    <t>8716262896</t>
  </si>
  <si>
    <t>20/09/2016</t>
  </si>
  <si>
    <t>Fattura Elettronica relativa all'Identificativo Rendiconto 2087979570</t>
  </si>
  <si>
    <t>30/10/2016</t>
  </si>
  <si>
    <t>01888000403</t>
  </si>
  <si>
    <t>Il Suo Codice Cliente B46499 La Matricola del Suo contatore 62454889 Scissione pag.ex Art17ter DPR633/72 5,50 Periodo di riferimento 01 LUGLIO 2016 31 AGOSTO 2016</t>
  </si>
  <si>
    <t>Z6718EF5C7</t>
  </si>
  <si>
    <t>LIQUIGAS</t>
  </si>
  <si>
    <t>03316690175</t>
  </si>
  <si>
    <t>31/10/2016</t>
  </si>
  <si>
    <t>01888000370</t>
  </si>
  <si>
    <t>19/08/2016</t>
  </si>
  <si>
    <t>La Matricola del Suo contatore Il Suo Codice Cliente B46499 - Scissione pag.ex Art17ter DPR633/72 27,05</t>
  </si>
  <si>
    <t>SST16VE-00090</t>
  </si>
  <si>
    <t>ASSUNZIONE IMPEGNO DI SPESA PER SERVIZIO IGIENE AMBIENTALE</t>
  </si>
  <si>
    <t>Z211934F5A</t>
  </si>
  <si>
    <t>ACEA SST S.R.L. SERV. STRUMENTALI TERROTORALI</t>
  </si>
  <si>
    <t>10381250017</t>
  </si>
  <si>
    <t>31/05/2016</t>
  </si>
  <si>
    <t>184036</t>
  </si>
  <si>
    <t>06/09/2016</t>
  </si>
  <si>
    <t>F15000216</t>
  </si>
  <si>
    <t>VENDITA A CLIENTI</t>
  </si>
  <si>
    <t>ELSYNET S.r.l.</t>
  </si>
  <si>
    <t>03178070045</t>
  </si>
  <si>
    <t>30/09/2016</t>
  </si>
  <si>
    <t>189S</t>
  </si>
  <si>
    <t>29/08/2016</t>
  </si>
  <si>
    <t>NOLEGGIO MENSILE FOTOCOPIATORE</t>
  </si>
  <si>
    <t>15/09/2016</t>
  </si>
  <si>
    <t>E10</t>
  </si>
  <si>
    <t>11/05/2016</t>
  </si>
  <si>
    <t>Sistemazione muri lungo la strada per Aiasse. Certificato di pagamento n. 2</t>
  </si>
  <si>
    <t>26/05/2016</t>
  </si>
  <si>
    <t>Impresa Godino di Godino Roberto SRL</t>
  </si>
  <si>
    <t>09013110011</t>
  </si>
  <si>
    <t>12/05/2016</t>
  </si>
  <si>
    <t>25/06/2016</t>
  </si>
  <si>
    <t>3</t>
  </si>
  <si>
    <t>CIG  Z6C16AE126</t>
  </si>
  <si>
    <t>Z6C16AE126</t>
  </si>
  <si>
    <t>BREUZA MATTIA Abbattitore Piante - Lavorazione Legno</t>
  </si>
  <si>
    <t>10033460014</t>
  </si>
  <si>
    <t>BRZMTT90S22L219H</t>
  </si>
  <si>
    <t>01/06/2016</t>
  </si>
  <si>
    <t>04/PA</t>
  </si>
  <si>
    <t>06/06/2016</t>
  </si>
  <si>
    <t>PROGETTAZIONE E DIREZIONE LAVORI DI MANUTENZIONE LUNGO IL SENTIERO BALSIGLIA-CASTELLO</t>
  </si>
  <si>
    <t>Z9A1689C5D</t>
  </si>
  <si>
    <t>CASELLA CHIARA</t>
  </si>
  <si>
    <t>08498910010</t>
  </si>
  <si>
    <t>CSLCHR76R46L219V</t>
  </si>
  <si>
    <t>10/12/2016</t>
  </si>
  <si>
    <t>3/PA</t>
  </si>
  <si>
    <t>AFFIDAMENTO ALL'ARCH. LUIGI CASETTA DELLE PRESTAZIONI PROFESSIONALI RELATIVE AL SUPPORTO ESTERNO AL RESPONSABILE DEL PROCEDIMENTO PER FUNZIONI AMMINISTRATIVE RELATIVE AD OPERE COMUNALI PER L'ANNO 2015 - PMO Schede  11_015, 11_019, 11_013, 11_021</t>
  </si>
  <si>
    <t>Z3E16D0A7B</t>
  </si>
  <si>
    <t>02/03/2016</t>
  </si>
  <si>
    <t>CASETTA LUIGI UMBERTO</t>
  </si>
  <si>
    <t>08239100012</t>
  </si>
  <si>
    <t>CSTLMB64M14G674V</t>
  </si>
  <si>
    <t>01/04/2016</t>
  </si>
  <si>
    <t>017270800210617</t>
  </si>
  <si>
    <t>illumin. pubbilca loc. molino</t>
  </si>
  <si>
    <t>017270800206022</t>
  </si>
  <si>
    <t>12/08/2016</t>
  </si>
  <si>
    <t>23/09/2016</t>
  </si>
  <si>
    <t>017270800210619</t>
  </si>
  <si>
    <t>1630043303</t>
  </si>
  <si>
    <t>20/10/2016</t>
  </si>
  <si>
    <t>004700978468</t>
  </si>
  <si>
    <t>FATTPA 1_16</t>
  </si>
  <si>
    <t>29/07/2016</t>
  </si>
  <si>
    <t>SISTEMAZIONE FRANA DI CROLLO IN LOCALITA' GROS PASSET, LUNGO STRADA COMUNALE PER BALSIGLIA</t>
  </si>
  <si>
    <t>ZBB1A0610A</t>
  </si>
  <si>
    <t>MAMILO SRL</t>
  </si>
  <si>
    <t>10319950019</t>
  </si>
  <si>
    <t>29/09/2016</t>
  </si>
  <si>
    <t>6/PA</t>
  </si>
  <si>
    <t>PROGETTAZIONE E DIREZIONE LAVORI SISTEMAZIONE MURI LUNGO LA STRADA COMUNALE PER AJASSE</t>
  </si>
  <si>
    <t>Z5114C557F</t>
  </si>
  <si>
    <t>TERZOLO PAOLO</t>
  </si>
  <si>
    <t>06950230018</t>
  </si>
  <si>
    <t>TRZPMR58D17L219G</t>
  </si>
  <si>
    <t>11/06/2016</t>
  </si>
  <si>
    <t>450/PA</t>
  </si>
  <si>
    <t>05/09/2016</t>
  </si>
  <si>
    <t>Attivita' di supporto esterno al RUP per predisporre gli atti per l affidamento per il quinquennio 2016/2020 del servizio di pianificazione e gestione forestale dei patrimoni boschivi per il Vostro e per altri 15 Comuni. PSR 2007/2013 - Misura 225</t>
  </si>
  <si>
    <t>ZF618434ED</t>
  </si>
  <si>
    <t>LINEAPA DI ISAIJA PATRIZIA</t>
  </si>
  <si>
    <t>10865490014</t>
  </si>
  <si>
    <t>SJIPRZ74B64L219G</t>
  </si>
  <si>
    <t>16/11/2016</t>
  </si>
  <si>
    <t>05/10/2016</t>
  </si>
  <si>
    <t>23</t>
  </si>
  <si>
    <t>FATTURA P.A.</t>
  </si>
  <si>
    <t>VF - EDIL MATERIALI S.A.S.</t>
  </si>
  <si>
    <t>06574820012</t>
  </si>
  <si>
    <t>19/10/2016</t>
  </si>
  <si>
    <t>004700733553</t>
  </si>
  <si>
    <t>10/06/2016</t>
  </si>
  <si>
    <t>004701048435</t>
  </si>
  <si>
    <t>16/09/2016</t>
  </si>
  <si>
    <t>004701192286</t>
  </si>
  <si>
    <t>09/09/2016</t>
  </si>
  <si>
    <t>22/10/2016</t>
  </si>
  <si>
    <t>004701358563</t>
  </si>
  <si>
    <t>09/10/2016</t>
  </si>
  <si>
    <t>12/10/2016</t>
  </si>
  <si>
    <t>11/11/2016</t>
  </si>
  <si>
    <t>2476 6</t>
  </si>
  <si>
    <t>Z56180401E</t>
  </si>
  <si>
    <t>13/10/2016</t>
  </si>
  <si>
    <t>02/01/2017</t>
  </si>
  <si>
    <t>ZF4IA4C069</t>
  </si>
  <si>
    <t>261/91</t>
  </si>
  <si>
    <t>ASSUNZIONE IMPEGNO DI SPESA PER RISCALDAMENTO IMMOBILI COMUNALI ANNO 2016</t>
  </si>
  <si>
    <t>AUTOGAS NORD S.P.A.</t>
  </si>
  <si>
    <t>02614910103</t>
  </si>
  <si>
    <t>2068</t>
  </si>
  <si>
    <t>SPESE PER NOLEGGIO FOTOCOPIATORE</t>
  </si>
  <si>
    <t>8716285698</t>
  </si>
  <si>
    <t>Fattura Elettronica relativa all'Identificativo Rendiconto 2088467705</t>
  </si>
  <si>
    <t>30/11/2016</t>
  </si>
  <si>
    <t>26/10/2016</t>
  </si>
  <si>
    <t>VP/0005832</t>
  </si>
  <si>
    <t>ACQUISTO MATERIALE VARIO DI CANCELLERIA  MEDIANTE MEPA/CONSIP (ORDINE DIRETTO DI ACQUISTO N. 3214659 DEL 12.10.16) IMPEGNO DI SPESA. (CIG. Z3C1B8EEE9</t>
  </si>
  <si>
    <t>Z3C1B8EEE9</t>
  </si>
  <si>
    <t>CORPORATE EXPRESS SRL SOC. UNIPERSONALE</t>
  </si>
  <si>
    <t>13303580156</t>
  </si>
  <si>
    <t>00936630151</t>
  </si>
  <si>
    <t>18/11/2016</t>
  </si>
  <si>
    <t>7PA</t>
  </si>
  <si>
    <t>1 CORONA DI ALLORO CON DICITURA
MASSELLO AI PARTIGIANI</t>
  </si>
  <si>
    <t>ZED1AF1F98</t>
  </si>
  <si>
    <t>LONG DELIA</t>
  </si>
  <si>
    <t>05431020014</t>
  </si>
  <si>
    <t>LNGDLE54M70G463K</t>
  </si>
  <si>
    <t>19/11/2016</t>
  </si>
  <si>
    <t>B000370/2016</t>
  </si>
  <si>
    <t>ACQUISTO ABBONAMENTI PER TRASPORTO ALUNNO SCUOLA ELEMENTARE CIG Z5F1B0B86A</t>
  </si>
  <si>
    <t>Z5F1B0B86A</t>
  </si>
  <si>
    <t>SADEM S.P.A.</t>
  </si>
  <si>
    <t>00471480012</t>
  </si>
  <si>
    <t>017279990202016</t>
  </si>
  <si>
    <t>03/10/2016</t>
  </si>
  <si>
    <t>04/11/2016</t>
  </si>
  <si>
    <t>017279990203016</t>
  </si>
  <si>
    <t>017271900205018</t>
  </si>
  <si>
    <t>017271900205011</t>
  </si>
  <si>
    <t>14/10/2016</t>
  </si>
  <si>
    <t>6</t>
  </si>
  <si>
    <t>CIG ZA30DD1C3C</t>
  </si>
  <si>
    <t>F15000285</t>
  </si>
  <si>
    <t>02/11/2016</t>
  </si>
  <si>
    <t>226595</t>
  </si>
  <si>
    <t>07/11/2016</t>
  </si>
  <si>
    <t>09/11/2016</t>
  </si>
  <si>
    <t>07/12/2016</t>
  </si>
  <si>
    <t>8716302092</t>
  </si>
  <si>
    <t>10/11/2016</t>
  </si>
  <si>
    <t>Fattura Elettronica relativa all'Identificativo Rendiconto 2088902518</t>
  </si>
  <si>
    <t>30/12/2016</t>
  </si>
  <si>
    <t>000006-2016-2016</t>
  </si>
  <si>
    <t>PMO MANUTENZIONE PERIODICA STRADE (Riaccertamento Straordinario D.Lgs. 118/2011)</t>
  </si>
  <si>
    <t>Z180DD1D02</t>
  </si>
  <si>
    <t>RECUPERO AMBIENTALE Coop. s.r.l.</t>
  </si>
  <si>
    <t>06995160014</t>
  </si>
  <si>
    <t>13/PA</t>
  </si>
  <si>
    <t>PROGETTAZIONE E DIREZIONE LAVORI TRIENNALI DI MANUTENZIONE RETI SCOLO E DRENAGGI STRADE</t>
  </si>
  <si>
    <t>Z440D0930C</t>
  </si>
  <si>
    <t>28/11/2016</t>
  </si>
  <si>
    <t>12/PA</t>
  </si>
  <si>
    <t>PROGETTAZIONE E DIREZIONE LAVORI TRIENNALI DI MANUTENZIONE RETE SENTIERI</t>
  </si>
  <si>
    <t>27/11/2016</t>
  </si>
  <si>
    <t>290/91</t>
  </si>
  <si>
    <t>2333</t>
  </si>
  <si>
    <t>24/10/2016</t>
  </si>
  <si>
    <t>01888000508</t>
  </si>
  <si>
    <t>La Matricola del Suo contatore 62454889 Scissione pag.ex Art17ter DPR633/72 7,61 Periodo di riferimento 01 SETTEMBRE 2016 31 OTTOBRE 2016 Il Suo Codice Cliente B46499</t>
  </si>
  <si>
    <t>31/12/2016</t>
  </si>
  <si>
    <t>00382/12</t>
  </si>
  <si>
    <t>ASSISTENZA CONTABILE</t>
  </si>
  <si>
    <t>Z721C155E8</t>
  </si>
  <si>
    <t>ENTI REV S R L</t>
  </si>
  <si>
    <t>02037190044</t>
  </si>
  <si>
    <t>00116/12</t>
  </si>
  <si>
    <t>02/05/2016</t>
  </si>
  <si>
    <t>ASSISTENZA CONTABILE I SEMESTRE</t>
  </si>
  <si>
    <t>01/07/2016</t>
  </si>
  <si>
    <t>38</t>
  </si>
  <si>
    <t>07/10/2016</t>
  </si>
  <si>
    <t>Fattura di vendita</t>
  </si>
  <si>
    <t>23/11/2016</t>
  </si>
  <si>
    <t>GIUSEPPE FINELLO</t>
  </si>
  <si>
    <t>00976190058</t>
  </si>
  <si>
    <t>FNLGPP38P10F468J</t>
  </si>
  <si>
    <t>11/12/2016</t>
  </si>
  <si>
    <t>21/PA</t>
  </si>
  <si>
    <t>CIG Z661C1559D - assistenza giudiziale avanti il TAR per il Piemonte nell'intervento ad adiuvandum proposto nel giudizio n. 122/2016 RG</t>
  </si>
  <si>
    <t>Francesco Ferrari</t>
  </si>
  <si>
    <t>03170880961</t>
  </si>
  <si>
    <t>FRRFNC70T24F205A</t>
  </si>
  <si>
    <t>23/12/2016</t>
  </si>
  <si>
    <t>14/12/2016</t>
  </si>
  <si>
    <t>010/16</t>
  </si>
  <si>
    <t>Prestazioni effettuate - Lavori urgenti di ripristino viabilità di accesso alla borgata Balziglia - Sistemazione versante località Gros Passet.</t>
  </si>
  <si>
    <t>GEODATA ENGINEERING S.P.A.</t>
  </si>
  <si>
    <t>04639280017</t>
  </si>
  <si>
    <t>2590</t>
  </si>
  <si>
    <t>25/11/2016</t>
  </si>
  <si>
    <t>noleggio fotocopiatore novembre</t>
  </si>
  <si>
    <t>1630049695</t>
  </si>
  <si>
    <t>1630061978</t>
  </si>
  <si>
    <t>01/12/2016</t>
  </si>
  <si>
    <t>19/01/2017</t>
  </si>
  <si>
    <t>1630053467</t>
  </si>
  <si>
    <t>20/12/2016</t>
  </si>
  <si>
    <t>017270800210611</t>
  </si>
  <si>
    <t>017270800206023</t>
  </si>
  <si>
    <t>017271900205019</t>
  </si>
  <si>
    <t>8716337527</t>
  </si>
  <si>
    <t>02/12/2016</t>
  </si>
  <si>
    <t>Fattura Elettronica relativa all'Identificativo Rendiconto 2089228456</t>
  </si>
  <si>
    <t>03/12/2016</t>
  </si>
  <si>
    <t>30/01/2017</t>
  </si>
  <si>
    <t>247884</t>
  </si>
  <si>
    <t>06/12/2016</t>
  </si>
  <si>
    <t>06/01/2017</t>
  </si>
  <si>
    <t>TOTALI FATTURE:</t>
  </si>
  <si>
    <t>IND. TEMPESTIVITA' FATTURE:</t>
  </si>
  <si>
    <t>Tempestività dei Pagamenti - Elenco Mandati senza Fatture - Periodo 01/10/2016 - 31/12/2016</t>
  </si>
  <si>
    <t>CONSORZIO ACEA PINEROLESE</t>
  </si>
  <si>
    <t>pagamento vs rev. 764 del 21.09.2016</t>
  </si>
  <si>
    <t>REGIONE PIEMONTE (I.R.A.P.)</t>
  </si>
  <si>
    <t>IRAP SU STIPENDI ANNO 2016</t>
  </si>
  <si>
    <t>UNIONE MONTANA DEI COMUNI VALLI CHISONE E GERMANASCA</t>
  </si>
  <si>
    <t>SERVIZI SOCIALI QUOTA COMUNE anno 2016</t>
  </si>
  <si>
    <t>COMUNE DI PINEROLO</t>
  </si>
  <si>
    <t>QUOTE 2015 - SISTEMA BIBLIOTECARIO PINEROLESE</t>
  </si>
  <si>
    <t>COMUNE DI PERRERO</t>
  </si>
  <si>
    <t>CONVENZIONE GESTIONE SCUOLA MEDIA SALDO ad agosto 2016 + saldo rev 58/61</t>
  </si>
  <si>
    <t>AON s.r.l.</t>
  </si>
  <si>
    <t>AFFIDAMENTO SERVIZO DI COPERTURA ASSICURATIVA PERIODO 01/12/2016 - 30/11/2017</t>
  </si>
  <si>
    <t>MINOTTA GIANFRANCO</t>
  </si>
  <si>
    <t>SERVIZIO DI PIANIFICAZIONE E GESTIONE FORESTALE DEI PATRIMONI BOSCHIVI DEI COMUNI DI MASSELLO, SALZA DI PINEROLO, PRALI, PERRERO, POMARETTO, PRAGELATO, USSEAUX, FENESTRELLE, ROURE, PEROSA ARGENTINA, PINASCA, INVERSO PINASCA, VILLAR PEROSA, SAN GERMANO CHI</t>
  </si>
  <si>
    <t>MARANNANO GIANLUCA</t>
  </si>
  <si>
    <t>BORGOGNO MONDINO ENRICO CORRADO</t>
  </si>
  <si>
    <t>GERBALDO STEFANO</t>
  </si>
  <si>
    <t>MICHIELETTO GIUSEPPE</t>
  </si>
  <si>
    <t>IRAP CARICO ENTE STIPENDI DIPENDENTE ALTRA PA APRILE 2016</t>
  </si>
  <si>
    <t>IRAP SU DIPENDENTE ALTRA PA STIPENDI NOVEMBRE 2016</t>
  </si>
  <si>
    <t>IRAP SU STIPENDI SEGRETARIO SCAVALCO NOVEMBRE 2016</t>
  </si>
  <si>
    <t>IRAP CARICO ENTE SU COMPENSI COMMISSARI BANDO FORESTALE</t>
  </si>
  <si>
    <t>AGENZIA DELLE ENTRATE</t>
  </si>
  <si>
    <t>PAGAMENTO SANZIONI E INTERESSI RAVVEDIMENTO OPEROSO SPLIT PAYMENT OTTOBRE 2016</t>
  </si>
  <si>
    <t>COMUNE DI SAN GERMANO CHISONE</t>
  </si>
  <si>
    <t>RIMBORSO SPESE ANTICIPATE DAL  SAN GERMANO CHISONE PER SERVIZI IN MATERIA DI SICUREZZA E IGIENE SUL LAVORO E SPESE PER ACCERTAMENTI SANITARI</t>
  </si>
  <si>
    <t>04/12/2016</t>
  </si>
  <si>
    <t>RICELI ANITA</t>
  </si>
  <si>
    <t>REFERENDUM COSTITUZIONALE DEL  04.12.2016 - LIQUIDAZIONE COMPONENTI SEGGIO</t>
  </si>
  <si>
    <t>STREPPARAVA DANIELA</t>
  </si>
  <si>
    <t>IRAP STIPENDI DICEMBRE DEMOGRAFICA</t>
  </si>
  <si>
    <t>IRAP SU SCAVALCO SEGRETERIO</t>
  </si>
  <si>
    <t>IRAP SU SOLARO STIPENDI DICEMBRE</t>
  </si>
  <si>
    <t>FATTURA PA 21 DEL 18.11.2016</t>
  </si>
  <si>
    <t>Z661C1559D</t>
  </si>
  <si>
    <t>PMO SISTEMAZIONE VERSANETE S.DA BALZIGLIA</t>
  </si>
  <si>
    <t>22/12/2016</t>
  </si>
  <si>
    <t>OBIALERO STEFANIA pronta cassa</t>
  </si>
  <si>
    <t>bollo pulmino</t>
  </si>
  <si>
    <t>ADESIONE ALLA CONVENZIONE CONSIP PER FORNITURA DI CARBURANTE DA AUTOTRAZIONE PER GLI AUTOMEZZI COMUNALI MEDIANTE FUEL CARD. CIG ZE81BC1136</t>
  </si>
  <si>
    <t>ZE81BC1136</t>
  </si>
  <si>
    <t>ACQUISTO CORDLESS</t>
  </si>
  <si>
    <t>MATERIALE FARRAMENTA</t>
  </si>
  <si>
    <t>SCONTRINO BOLLA</t>
  </si>
  <si>
    <t>RESIDUO BOLLI PER AGGIORNAMENTO SITUAZIONE CONTABILE</t>
  </si>
  <si>
    <t>ABBONAMENTO LOG ME IN</t>
  </si>
  <si>
    <t>PAGAMENTO F24 ELEMENTI IDENTIFICATIVI</t>
  </si>
  <si>
    <t>FLUSSO F24EP DEL 16/03</t>
  </si>
  <si>
    <t>VOLKSWAGEN BANK</t>
  </si>
  <si>
    <t>PAGAMENTO ADUE                MANDATO 406904RA00001101089738NOME VOLKSWAGEN BANK GMBH2F 3B</t>
  </si>
  <si>
    <t>DIVERSI</t>
  </si>
  <si>
    <t>PAGAMENTO TELEFONO            MANDATO 8002010001210080883410NOME TELECOMITALIA SPA2F 5</t>
  </si>
  <si>
    <t>PROVVISORI 34 E 35</t>
  </si>
  <si>
    <t>VERSAMENTO TRIBUTI F24-EP - VS. INVIO FLUSSO ENTRATEL DEL 23/12 SENZA EMISSIONE DI MANDATO</t>
  </si>
  <si>
    <t>TESORERIA COMUNALE</t>
  </si>
  <si>
    <t>PAGAMENTO BOLLI A CARICO ENTE</t>
  </si>
  <si>
    <t>CASSA DEPOSITI E PRESTITI C/C 29814</t>
  </si>
  <si>
    <t>PAGAMENTO ADUE B2B            MANDATO 2928440008717 NOME    Cassa Depositi e Prestiti</t>
  </si>
  <si>
    <t>CASSA DEPOSITI E PRESTITI C/C 20134 - mef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</si>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</sst>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26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0" applyNumberFormat="1" applyFont="1" applyFill="1" applyBorder="1" applyAlignment="1" applyProtection="1">
      <alignment horizontal="center" vertical="center"/>
    </xf>
    <xf numFmtId="4" fontId="18" fillId="0" borderId="13" xfId="30" applyNumberFormat="1" applyFont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 wrapText="1"/>
    </xf>
    <xf numFmtId="4" fontId="27" fillId="25" borderId="14" xfId="31" applyNumberFormat="1" applyFont="1" applyFill="1" applyBorder="1" applyAlignment="1" applyProtection="1">
      <alignment horizontal="center" vertical="center" wrapText="1"/>
    </xf>
    <xf numFmtId="4" fontId="22" fillId="0" borderId="0" xfId="30" applyNumberFormat="1" applyFont="1" applyBorder="1" applyAlignment="1" applyProtection="1">
      <alignment horizontal="center" vertical="center"/>
    </xf>
    <xf numFmtId="49" fontId="22" fillId="29" borderId="15" xfId="31" applyNumberFormat="1" applyFont="1" applyFill="1" applyBorder="1" applyAlignment="1" applyProtection="1">
      <alignment horizontal="center" vertical="center"/>
    </xf>
    <xf numFmtId="49" fontId="22" fillId="30" borderId="15" xfId="30" applyNumberFormat="1" applyFont="1" applyFill="1" applyBorder="1" applyAlignment="1" applyProtection="1">
      <alignment horizontal="center" vertical="center" wrapText="1"/>
    </xf>
    <xf numFmtId="14" fontId="2" fillId="0" borderId="21" xfId="30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1" borderId="14" xfId="0" applyNumberFormat="1" applyFont="1" applyFill="1" applyBorder="1" applyAlignment="1">
      <alignment vertical="center"/>
    </xf>
    <xf numFmtId="3" fontId="1" fillId="31" borderId="14" xfId="0" applyNumberFormat="1" applyFont="1" applyFill="1" applyBorder="1" applyAlignment="1">
      <alignment vertical="center"/>
    </xf>
    <xf numFmtId="49" fontId="23" fillId="28" borderId="22" xfId="0" applyNumberFormat="1" applyFont="1" applyFill="1" applyBorder="1" applyAlignment="1">
      <alignment horizontal="center"/>
    </xf>
    <xf numFmtId="0" fontId="24" fillId="28" borderId="23" xfId="0" applyFont="1" applyFill="1" applyBorder="1" applyAlignment="1">
      <alignment horizontal="center"/>
    </xf>
    <xf numFmtId="0" fontId="24" fillId="28" borderId="24" xfId="0" applyFont="1" applyFill="1" applyBorder="1" applyAlignment="1">
      <alignment horizontal="center"/>
    </xf>
    <xf numFmtId="49" fontId="25" fillId="0" borderId="22" xfId="0" applyNumberFormat="1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0" fontId="18" fillId="0" borderId="21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vertical="center"/>
    </xf>
    <xf numFmtId="0" fontId="2" fillId="0" borderId="21" xfId="30" applyBorder="1" applyAlignment="1">
      <alignment vertical="center"/>
    </xf>
    <xf numFmtId="0" fontId="21" fillId="28" borderId="25" xfId="30" applyNumberFormat="1" applyFont="1" applyFill="1" applyBorder="1" applyAlignment="1">
      <alignment horizontal="center" vertical="center"/>
    </xf>
    <xf numFmtId="0" fontId="2" fillId="0" borderId="20" xfId="30" applyBorder="1" applyAlignment="1">
      <alignment horizontal="center" vertical="center"/>
    </xf>
    <xf numFmtId="0" fontId="2" fillId="0" borderId="21" xfId="30" applyBorder="1" applyAlignment="1">
      <alignment horizontal="center" vertical="center"/>
    </xf>
    <xf numFmtId="0" fontId="18" fillId="0" borderId="20" xfId="30" applyNumberFormat="1" applyFont="1" applyBorder="1" applyAlignment="1">
      <alignment horizontal="center" vertical="center"/>
    </xf>
    <xf numFmtId="14" fontId="2" fillId="0" borderId="25" xfId="30" applyNumberFormat="1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8" fillId="0" borderId="20" xfId="30" applyNumberFormat="1" applyFont="1" applyBorder="1" applyAlignment="1" applyProtection="1">
      <alignment horizontal="center" vertical="center"/>
    </xf>
    <xf numFmtId="0" fontId="18" fillId="0" borderId="21" xfId="30" applyNumberFormat="1" applyFont="1" applyBorder="1" applyAlignment="1" applyProtection="1">
      <alignment horizontal="center" vertical="center"/>
    </xf>
    <xf numFmtId="0" fontId="2" fillId="0" borderId="20" xfId="30" applyBorder="1" applyAlignment="1" applyProtection="1">
      <alignment vertical="center"/>
    </xf>
    <xf numFmtId="0" fontId="0" fillId="0" borderId="21" xfId="0" applyBorder="1" applyAlignment="1">
      <alignment vertical="center"/>
    </xf>
    <xf numFmtId="0" fontId="21" fillId="28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0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14" fontId="18" fillId="0" borderId="22" xfId="30" applyNumberFormat="1" applyFont="1" applyBorder="1" applyAlignment="1" applyProtection="1">
      <alignment horizontal="center" vertical="center" wrapText="1"/>
    </xf>
    <xf numFmtId="0" fontId="18" fillId="0" borderId="23" xfId="3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32" borderId="25" xfId="30" applyNumberFormat="1" applyFont="1" applyFill="1" applyBorder="1" applyAlignment="1" applyProtection="1">
      <alignment horizontal="left" vertical="center"/>
    </xf>
    <xf numFmtId="0" fontId="0" fillId="32" borderId="20" xfId="0" applyFill="1" applyBorder="1" applyAlignment="1">
      <alignment horizontal="left"/>
    </xf>
    <xf numFmtId="0" fontId="0" fillId="32" borderId="21" xfId="0" applyFill="1" applyBorder="1" applyAlignment="1">
      <alignment horizontal="left"/>
    </xf>
    <xf numFmtId="0" fontId="18" fillId="33" borderId="25" xfId="30" applyNumberFormat="1" applyFont="1" applyFill="1" applyBorder="1" applyAlignment="1" applyProtection="1">
      <alignment horizontal="center" vertical="center"/>
    </xf>
    <xf numFmtId="0" fontId="0" fillId="33" borderId="20" xfId="0" applyFill="1" applyBorder="1" applyAlignment="1"/>
    <xf numFmtId="0" fontId="0" fillId="33" borderId="21" xfId="0" applyFill="1" applyBorder="1" applyAlignment="1"/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34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left" vertical="center" wrapText="1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34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50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</row>
    <row r="2" spans="1:12" s="62" customFormat="1" ht="23.1" customHeight="1">
      <c r="A2" s="153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5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161" t="s">
        <v>12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3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156" t="s">
        <v>55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3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65" t="s">
        <v>13</v>
      </c>
      <c r="AB4" s="162"/>
      <c r="AC4" s="162"/>
      <c r="AD4" s="162"/>
      <c r="AE4" s="162"/>
      <c r="AF4" s="162"/>
      <c r="AG4" s="166"/>
      <c r="AH4" s="32">
        <v>30</v>
      </c>
    </row>
    <row r="5" spans="1:34" s="15" customFormat="1" ht="23.1" customHeight="1">
      <c r="A5" s="156" t="s">
        <v>14</v>
      </c>
      <c r="B5" s="164"/>
      <c r="C5" s="157"/>
      <c r="D5" s="156" t="s">
        <v>15</v>
      </c>
      <c r="E5" s="164"/>
      <c r="F5" s="164"/>
      <c r="G5" s="164"/>
      <c r="H5" s="157"/>
      <c r="I5" s="156" t="s">
        <v>16</v>
      </c>
      <c r="J5" s="164"/>
      <c r="K5" s="157"/>
      <c r="L5" s="156" t="s">
        <v>1</v>
      </c>
      <c r="M5" s="164"/>
      <c r="N5" s="164"/>
      <c r="O5" s="156" t="s">
        <v>17</v>
      </c>
      <c r="P5" s="157"/>
      <c r="Q5" s="156" t="s">
        <v>18</v>
      </c>
      <c r="R5" s="164"/>
      <c r="S5" s="164"/>
      <c r="T5" s="157"/>
      <c r="U5" s="156" t="s">
        <v>19</v>
      </c>
      <c r="V5" s="164"/>
      <c r="W5" s="164"/>
      <c r="X5" s="58" t="s">
        <v>47</v>
      </c>
      <c r="Y5" s="156" t="s">
        <v>20</v>
      </c>
      <c r="Z5" s="157"/>
      <c r="AA5" s="158" t="s">
        <v>41</v>
      </c>
      <c r="AB5" s="159"/>
      <c r="AC5" s="159"/>
      <c r="AD5" s="159"/>
      <c r="AE5" s="159"/>
      <c r="AF5" s="159"/>
      <c r="AG5" s="159"/>
      <c r="AH5" s="160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U5:W5"/>
    <mergeCell ref="AA4:AG4"/>
    <mergeCell ref="Y5:Z5"/>
    <mergeCell ref="AA5:AH5"/>
    <mergeCell ref="A1:AH1"/>
    <mergeCell ref="A3:AH3"/>
    <mergeCell ref="A5:C5"/>
    <mergeCell ref="D5:H5"/>
    <mergeCell ref="I5:K5"/>
    <mergeCell ref="L5:N5"/>
    <mergeCell ref="O5:P5"/>
    <mergeCell ref="Q5:T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50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70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153" t="s">
        <v>54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69"/>
      <c r="P3" s="169"/>
      <c r="Q3" s="169"/>
      <c r="R3" s="170"/>
    </row>
    <row r="4" spans="1:18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70"/>
    </row>
    <row r="5" spans="1:18" s="62" customFormat="1" ht="23.1" customHeight="1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71" t="s">
        <v>13</v>
      </c>
      <c r="L5" s="172"/>
      <c r="M5" s="172"/>
      <c r="N5" s="172"/>
      <c r="O5" s="172"/>
      <c r="P5" s="172"/>
      <c r="Q5" s="173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30"/>
  <sheetViews>
    <sheetView showGridLines="0" tabSelected="1" zoomScaleNormal="100" workbookViewId="0">
      <selection sqref="A1:AI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16384" width="9.140625" style="107"/>
  </cols>
  <sheetData>
    <row r="1" spans="1:35" s="90" customFormat="1" ht="23.1" customHeight="1">
      <c r="A1" s="178" t="s">
        <v>73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0"/>
    </row>
    <row r="2" spans="1:35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5" s="90" customFormat="1" ht="23.1" customHeight="1">
      <c r="A3" s="158" t="s">
        <v>74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2"/>
    </row>
    <row r="4" spans="1:35" s="90" customFormat="1" ht="15" customHeight="1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165"/>
      <c r="AE4" s="183"/>
      <c r="AF4" s="183"/>
      <c r="AG4" s="183"/>
      <c r="AH4" s="184"/>
      <c r="AI4" s="177"/>
    </row>
    <row r="5" spans="1:35" s="90" customFormat="1" ht="23.1" customHeight="1">
      <c r="A5" s="158" t="s">
        <v>14</v>
      </c>
      <c r="B5" s="174"/>
      <c r="C5" s="175"/>
      <c r="D5" s="158" t="s">
        <v>15</v>
      </c>
      <c r="E5" s="174"/>
      <c r="F5" s="174"/>
      <c r="G5" s="174"/>
      <c r="H5" s="174"/>
      <c r="I5" s="174"/>
      <c r="J5" s="174"/>
      <c r="K5" s="175"/>
      <c r="L5" s="158" t="s">
        <v>16</v>
      </c>
      <c r="M5" s="174"/>
      <c r="N5" s="175"/>
      <c r="O5" s="158" t="s">
        <v>1</v>
      </c>
      <c r="P5" s="174"/>
      <c r="Q5" s="174"/>
      <c r="R5" s="158" t="s">
        <v>17</v>
      </c>
      <c r="S5" s="175"/>
      <c r="T5" s="158" t="s">
        <v>18</v>
      </c>
      <c r="U5" s="174"/>
      <c r="V5" s="174"/>
      <c r="W5" s="175"/>
      <c r="X5" s="158" t="s">
        <v>19</v>
      </c>
      <c r="Y5" s="174"/>
      <c r="Z5" s="174"/>
      <c r="AA5" s="103" t="s">
        <v>47</v>
      </c>
      <c r="AB5" s="158" t="s">
        <v>20</v>
      </c>
      <c r="AC5" s="175"/>
      <c r="AD5" s="158" t="s">
        <v>62</v>
      </c>
      <c r="AE5" s="176"/>
      <c r="AF5" s="176"/>
      <c r="AG5" s="176"/>
      <c r="AH5" s="176"/>
      <c r="AI5" s="177"/>
    </row>
    <row r="6" spans="1:35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64</v>
      </c>
      <c r="H6" s="106" t="s">
        <v>65</v>
      </c>
      <c r="I6" s="142" t="s">
        <v>66</v>
      </c>
      <c r="J6" s="141" t="s">
        <v>67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56</v>
      </c>
      <c r="AE6" s="127" t="s">
        <v>57</v>
      </c>
      <c r="AF6" s="127" t="s">
        <v>59</v>
      </c>
      <c r="AG6" s="128" t="s">
        <v>58</v>
      </c>
      <c r="AH6" s="131" t="s">
        <v>60</v>
      </c>
      <c r="AI6" s="129" t="s">
        <v>63</v>
      </c>
    </row>
    <row r="7" spans="1:35">
      <c r="A7" s="108"/>
      <c r="B7" s="108"/>
      <c r="C7" s="109"/>
      <c r="D7" s="110"/>
      <c r="E7" s="109"/>
      <c r="F7" s="111"/>
      <c r="G7" s="112"/>
      <c r="H7" s="112"/>
      <c r="I7" s="143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5">
      <c r="A8" s="108">
        <v>2015</v>
      </c>
      <c r="B8" s="108">
        <v>144</v>
      </c>
      <c r="C8" s="109" t="s">
        <v>75</v>
      </c>
      <c r="D8" s="194" t="s">
        <v>76</v>
      </c>
      <c r="E8" s="109" t="s">
        <v>77</v>
      </c>
      <c r="F8" s="111" t="s">
        <v>78</v>
      </c>
      <c r="G8" s="112">
        <v>139.74</v>
      </c>
      <c r="H8" s="112">
        <v>25.2</v>
      </c>
      <c r="I8" s="143" t="s">
        <v>79</v>
      </c>
      <c r="J8" s="112">
        <f>IF(I8="SI", G8-H8,G8)</f>
        <v>114.54</v>
      </c>
      <c r="K8" s="195" t="s">
        <v>80</v>
      </c>
      <c r="L8" s="108">
        <v>2015</v>
      </c>
      <c r="M8" s="108">
        <v>1320</v>
      </c>
      <c r="N8" s="109" t="s">
        <v>81</v>
      </c>
      <c r="O8" s="111" t="s">
        <v>82</v>
      </c>
      <c r="P8" s="109" t="s">
        <v>83</v>
      </c>
      <c r="Q8" s="109" t="s">
        <v>83</v>
      </c>
      <c r="R8" s="108" t="s">
        <v>84</v>
      </c>
      <c r="S8" s="111" t="s">
        <v>84</v>
      </c>
      <c r="T8" s="108">
        <v>1010203</v>
      </c>
      <c r="U8" s="108">
        <v>140</v>
      </c>
      <c r="V8" s="108">
        <v>450</v>
      </c>
      <c r="W8" s="108">
        <v>7</v>
      </c>
      <c r="X8" s="113">
        <v>2016</v>
      </c>
      <c r="Y8" s="113">
        <v>28</v>
      </c>
      <c r="Z8" s="113">
        <v>0</v>
      </c>
      <c r="AA8" s="114" t="s">
        <v>85</v>
      </c>
      <c r="AB8" s="108">
        <v>426</v>
      </c>
      <c r="AC8" s="109" t="s">
        <v>86</v>
      </c>
      <c r="AD8" s="196" t="s">
        <v>87</v>
      </c>
      <c r="AE8" s="196" t="s">
        <v>86</v>
      </c>
      <c r="AF8" s="197">
        <f>AE8-AD8</f>
        <v>426</v>
      </c>
      <c r="AG8" s="198">
        <f>IF(AI8="SI", 0,J8)</f>
        <v>114.54</v>
      </c>
      <c r="AH8" s="199">
        <f>AG8*AF8</f>
        <v>48794.04</v>
      </c>
      <c r="AI8" s="200"/>
    </row>
    <row r="9" spans="1:35">
      <c r="A9" s="108">
        <v>2015</v>
      </c>
      <c r="B9" s="108">
        <v>145</v>
      </c>
      <c r="C9" s="109" t="s">
        <v>75</v>
      </c>
      <c r="D9" s="194" t="s">
        <v>88</v>
      </c>
      <c r="E9" s="109" t="s">
        <v>89</v>
      </c>
      <c r="F9" s="111" t="s">
        <v>90</v>
      </c>
      <c r="G9" s="112">
        <v>94.86</v>
      </c>
      <c r="H9" s="112">
        <v>17.11</v>
      </c>
      <c r="I9" s="143" t="s">
        <v>79</v>
      </c>
      <c r="J9" s="112">
        <f>IF(I9="SI", G9-H9,G9)</f>
        <v>77.75</v>
      </c>
      <c r="K9" s="195" t="s">
        <v>80</v>
      </c>
      <c r="L9" s="108">
        <v>2015</v>
      </c>
      <c r="M9" s="108">
        <v>1444</v>
      </c>
      <c r="N9" s="109" t="s">
        <v>91</v>
      </c>
      <c r="O9" s="111" t="s">
        <v>92</v>
      </c>
      <c r="P9" s="109" t="s">
        <v>93</v>
      </c>
      <c r="Q9" s="109" t="s">
        <v>94</v>
      </c>
      <c r="R9" s="108" t="s">
        <v>84</v>
      </c>
      <c r="S9" s="111" t="s">
        <v>84</v>
      </c>
      <c r="T9" s="108">
        <v>1080203</v>
      </c>
      <c r="U9" s="108">
        <v>2890</v>
      </c>
      <c r="V9" s="108">
        <v>7430</v>
      </c>
      <c r="W9" s="108">
        <v>99</v>
      </c>
      <c r="X9" s="113">
        <v>2016</v>
      </c>
      <c r="Y9" s="113">
        <v>27</v>
      </c>
      <c r="Z9" s="113">
        <v>0</v>
      </c>
      <c r="AA9" s="114" t="s">
        <v>85</v>
      </c>
      <c r="AB9" s="108">
        <v>429</v>
      </c>
      <c r="AC9" s="109" t="s">
        <v>86</v>
      </c>
      <c r="AD9" s="196" t="s">
        <v>95</v>
      </c>
      <c r="AE9" s="196" t="s">
        <v>86</v>
      </c>
      <c r="AF9" s="197">
        <f>AE9-AD9</f>
        <v>392</v>
      </c>
      <c r="AG9" s="198">
        <f>IF(AI9="SI", 0,J9)</f>
        <v>77.75</v>
      </c>
      <c r="AH9" s="199">
        <f>AG9*AF9</f>
        <v>30478</v>
      </c>
      <c r="AI9" s="200"/>
    </row>
    <row r="10" spans="1:35">
      <c r="A10" s="108">
        <v>2015</v>
      </c>
      <c r="B10" s="108">
        <v>160</v>
      </c>
      <c r="C10" s="109" t="s">
        <v>96</v>
      </c>
      <c r="D10" s="194" t="s">
        <v>97</v>
      </c>
      <c r="E10" s="109" t="s">
        <v>98</v>
      </c>
      <c r="F10" s="111" t="s">
        <v>90</v>
      </c>
      <c r="G10" s="112">
        <v>94.86</v>
      </c>
      <c r="H10" s="112">
        <v>17.11</v>
      </c>
      <c r="I10" s="143" t="s">
        <v>79</v>
      </c>
      <c r="J10" s="112">
        <f>IF(I10="SI", G10-H10,G10)</f>
        <v>77.75</v>
      </c>
      <c r="K10" s="195" t="s">
        <v>80</v>
      </c>
      <c r="L10" s="108">
        <v>2015</v>
      </c>
      <c r="M10" s="108">
        <v>1637</v>
      </c>
      <c r="N10" s="109" t="s">
        <v>99</v>
      </c>
      <c r="O10" s="111" t="s">
        <v>92</v>
      </c>
      <c r="P10" s="109" t="s">
        <v>93</v>
      </c>
      <c r="Q10" s="109" t="s">
        <v>94</v>
      </c>
      <c r="R10" s="108" t="s">
        <v>84</v>
      </c>
      <c r="S10" s="111" t="s">
        <v>84</v>
      </c>
      <c r="T10" s="108">
        <v>1080203</v>
      </c>
      <c r="U10" s="108">
        <v>2890</v>
      </c>
      <c r="V10" s="108">
        <v>7430</v>
      </c>
      <c r="W10" s="108">
        <v>99</v>
      </c>
      <c r="X10" s="113">
        <v>2016</v>
      </c>
      <c r="Y10" s="113">
        <v>27</v>
      </c>
      <c r="Z10" s="113">
        <v>0</v>
      </c>
      <c r="AA10" s="114" t="s">
        <v>85</v>
      </c>
      <c r="AB10" s="108">
        <v>429</v>
      </c>
      <c r="AC10" s="109" t="s">
        <v>86</v>
      </c>
      <c r="AD10" s="196" t="s">
        <v>100</v>
      </c>
      <c r="AE10" s="196" t="s">
        <v>86</v>
      </c>
      <c r="AF10" s="197">
        <f>AE10-AD10</f>
        <v>361</v>
      </c>
      <c r="AG10" s="198">
        <f>IF(AI10="SI", 0,J10)</f>
        <v>77.75</v>
      </c>
      <c r="AH10" s="199">
        <f>AG10*AF10</f>
        <v>28067.75</v>
      </c>
      <c r="AI10" s="200"/>
    </row>
    <row r="11" spans="1:35">
      <c r="A11" s="108">
        <v>2015</v>
      </c>
      <c r="B11" s="108">
        <v>166</v>
      </c>
      <c r="C11" s="109" t="s">
        <v>101</v>
      </c>
      <c r="D11" s="194" t="s">
        <v>102</v>
      </c>
      <c r="E11" s="109" t="s">
        <v>103</v>
      </c>
      <c r="F11" s="111" t="s">
        <v>104</v>
      </c>
      <c r="G11" s="112">
        <v>76.52</v>
      </c>
      <c r="H11" s="112">
        <v>13.8</v>
      </c>
      <c r="I11" s="143" t="s">
        <v>79</v>
      </c>
      <c r="J11" s="112">
        <f>IF(I11="SI", G11-H11,G11)</f>
        <v>62.72</v>
      </c>
      <c r="K11" s="195" t="s">
        <v>80</v>
      </c>
      <c r="L11" s="108">
        <v>2015</v>
      </c>
      <c r="M11" s="108">
        <v>1456</v>
      </c>
      <c r="N11" s="109" t="s">
        <v>105</v>
      </c>
      <c r="O11" s="111" t="s">
        <v>106</v>
      </c>
      <c r="P11" s="109" t="s">
        <v>107</v>
      </c>
      <c r="Q11" s="109" t="s">
        <v>94</v>
      </c>
      <c r="R11" s="108" t="s">
        <v>84</v>
      </c>
      <c r="S11" s="111" t="s">
        <v>84</v>
      </c>
      <c r="T11" s="108">
        <v>1080203</v>
      </c>
      <c r="U11" s="108">
        <v>2890</v>
      </c>
      <c r="V11" s="108">
        <v>7430</v>
      </c>
      <c r="W11" s="108">
        <v>99</v>
      </c>
      <c r="X11" s="113">
        <v>2016</v>
      </c>
      <c r="Y11" s="113">
        <v>27</v>
      </c>
      <c r="Z11" s="113">
        <v>0</v>
      </c>
      <c r="AA11" s="114" t="s">
        <v>85</v>
      </c>
      <c r="AB11" s="108">
        <v>428</v>
      </c>
      <c r="AC11" s="109" t="s">
        <v>86</v>
      </c>
      <c r="AD11" s="196" t="s">
        <v>108</v>
      </c>
      <c r="AE11" s="196" t="s">
        <v>86</v>
      </c>
      <c r="AF11" s="197">
        <f>AE11-AD11</f>
        <v>404</v>
      </c>
      <c r="AG11" s="198">
        <f>IF(AI11="SI", 0,J11)</f>
        <v>62.72</v>
      </c>
      <c r="AH11" s="199">
        <f>AG11*AF11</f>
        <v>25338.880000000001</v>
      </c>
      <c r="AI11" s="200"/>
    </row>
    <row r="12" spans="1:35">
      <c r="A12" s="108">
        <v>2015</v>
      </c>
      <c r="B12" s="108">
        <v>167</v>
      </c>
      <c r="C12" s="109" t="s">
        <v>101</v>
      </c>
      <c r="D12" s="194" t="s">
        <v>109</v>
      </c>
      <c r="E12" s="109" t="s">
        <v>103</v>
      </c>
      <c r="F12" s="111" t="s">
        <v>104</v>
      </c>
      <c r="G12" s="112">
        <v>76.52</v>
      </c>
      <c r="H12" s="112">
        <v>13.8</v>
      </c>
      <c r="I12" s="143" t="s">
        <v>79</v>
      </c>
      <c r="J12" s="112">
        <f>IF(I12="SI", G12-H12,G12)</f>
        <v>62.72</v>
      </c>
      <c r="K12" s="195" t="s">
        <v>80</v>
      </c>
      <c r="L12" s="108">
        <v>2015</v>
      </c>
      <c r="M12" s="108">
        <v>1457</v>
      </c>
      <c r="N12" s="109" t="s">
        <v>105</v>
      </c>
      <c r="O12" s="111" t="s">
        <v>106</v>
      </c>
      <c r="P12" s="109" t="s">
        <v>107</v>
      </c>
      <c r="Q12" s="109" t="s">
        <v>94</v>
      </c>
      <c r="R12" s="108" t="s">
        <v>84</v>
      </c>
      <c r="S12" s="111" t="s">
        <v>84</v>
      </c>
      <c r="T12" s="108">
        <v>1080203</v>
      </c>
      <c r="U12" s="108">
        <v>2890</v>
      </c>
      <c r="V12" s="108">
        <v>7430</v>
      </c>
      <c r="W12" s="108">
        <v>99</v>
      </c>
      <c r="X12" s="113">
        <v>2016</v>
      </c>
      <c r="Y12" s="113">
        <v>27</v>
      </c>
      <c r="Z12" s="113">
        <v>0</v>
      </c>
      <c r="AA12" s="114" t="s">
        <v>85</v>
      </c>
      <c r="AB12" s="108">
        <v>428</v>
      </c>
      <c r="AC12" s="109" t="s">
        <v>86</v>
      </c>
      <c r="AD12" s="196" t="s">
        <v>108</v>
      </c>
      <c r="AE12" s="196" t="s">
        <v>86</v>
      </c>
      <c r="AF12" s="197">
        <f>AE12-AD12</f>
        <v>404</v>
      </c>
      <c r="AG12" s="198">
        <f>IF(AI12="SI", 0,J12)</f>
        <v>62.72</v>
      </c>
      <c r="AH12" s="199">
        <f>AG12*AF12</f>
        <v>25338.880000000001</v>
      </c>
      <c r="AI12" s="200"/>
    </row>
    <row r="13" spans="1:35">
      <c r="A13" s="108">
        <v>2015</v>
      </c>
      <c r="B13" s="108">
        <v>168</v>
      </c>
      <c r="C13" s="109" t="s">
        <v>101</v>
      </c>
      <c r="D13" s="194" t="s">
        <v>110</v>
      </c>
      <c r="E13" s="109" t="s">
        <v>103</v>
      </c>
      <c r="F13" s="111" t="s">
        <v>104</v>
      </c>
      <c r="G13" s="112">
        <v>137.97999999999999</v>
      </c>
      <c r="H13" s="112">
        <v>24.88</v>
      </c>
      <c r="I13" s="143" t="s">
        <v>79</v>
      </c>
      <c r="J13" s="112">
        <f>IF(I13="SI", G13-H13,G13)</f>
        <v>113.1</v>
      </c>
      <c r="K13" s="195" t="s">
        <v>80</v>
      </c>
      <c r="L13" s="108">
        <v>2015</v>
      </c>
      <c r="M13" s="108">
        <v>1459</v>
      </c>
      <c r="N13" s="109" t="s">
        <v>105</v>
      </c>
      <c r="O13" s="111" t="s">
        <v>106</v>
      </c>
      <c r="P13" s="109" t="s">
        <v>107</v>
      </c>
      <c r="Q13" s="109" t="s">
        <v>94</v>
      </c>
      <c r="R13" s="108" t="s">
        <v>84</v>
      </c>
      <c r="S13" s="111" t="s">
        <v>84</v>
      </c>
      <c r="T13" s="108">
        <v>1080203</v>
      </c>
      <c r="U13" s="108">
        <v>2890</v>
      </c>
      <c r="V13" s="108">
        <v>7430</v>
      </c>
      <c r="W13" s="108">
        <v>99</v>
      </c>
      <c r="X13" s="113">
        <v>2016</v>
      </c>
      <c r="Y13" s="113">
        <v>27</v>
      </c>
      <c r="Z13" s="113">
        <v>0</v>
      </c>
      <c r="AA13" s="114" t="s">
        <v>85</v>
      </c>
      <c r="AB13" s="108">
        <v>428</v>
      </c>
      <c r="AC13" s="109" t="s">
        <v>86</v>
      </c>
      <c r="AD13" s="196" t="s">
        <v>108</v>
      </c>
      <c r="AE13" s="196" t="s">
        <v>86</v>
      </c>
      <c r="AF13" s="197">
        <f>AE13-AD13</f>
        <v>404</v>
      </c>
      <c r="AG13" s="198">
        <f>IF(AI13="SI", 0,J13)</f>
        <v>113.1</v>
      </c>
      <c r="AH13" s="199">
        <f>AG13*AF13</f>
        <v>45692.399999999994</v>
      </c>
      <c r="AI13" s="200"/>
    </row>
    <row r="14" spans="1:35">
      <c r="A14" s="108">
        <v>2015</v>
      </c>
      <c r="B14" s="108">
        <v>169</v>
      </c>
      <c r="C14" s="109" t="s">
        <v>101</v>
      </c>
      <c r="D14" s="194" t="s">
        <v>111</v>
      </c>
      <c r="E14" s="109" t="s">
        <v>103</v>
      </c>
      <c r="F14" s="111" t="s">
        <v>104</v>
      </c>
      <c r="G14" s="112">
        <v>153.31</v>
      </c>
      <c r="H14" s="112">
        <v>27.65</v>
      </c>
      <c r="I14" s="143" t="s">
        <v>79</v>
      </c>
      <c r="J14" s="112">
        <f>IF(I14="SI", G14-H14,G14)</f>
        <v>125.66</v>
      </c>
      <c r="K14" s="195" t="s">
        <v>80</v>
      </c>
      <c r="L14" s="108">
        <v>2015</v>
      </c>
      <c r="M14" s="108">
        <v>1458</v>
      </c>
      <c r="N14" s="109" t="s">
        <v>105</v>
      </c>
      <c r="O14" s="111" t="s">
        <v>106</v>
      </c>
      <c r="P14" s="109" t="s">
        <v>107</v>
      </c>
      <c r="Q14" s="109" t="s">
        <v>94</v>
      </c>
      <c r="R14" s="108" t="s">
        <v>84</v>
      </c>
      <c r="S14" s="111" t="s">
        <v>84</v>
      </c>
      <c r="T14" s="108">
        <v>1080203</v>
      </c>
      <c r="U14" s="108">
        <v>2890</v>
      </c>
      <c r="V14" s="108">
        <v>7430</v>
      </c>
      <c r="W14" s="108">
        <v>99</v>
      </c>
      <c r="X14" s="113">
        <v>2016</v>
      </c>
      <c r="Y14" s="113">
        <v>27</v>
      </c>
      <c r="Z14" s="113">
        <v>0</v>
      </c>
      <c r="AA14" s="114" t="s">
        <v>85</v>
      </c>
      <c r="AB14" s="108">
        <v>428</v>
      </c>
      <c r="AC14" s="109" t="s">
        <v>86</v>
      </c>
      <c r="AD14" s="196" t="s">
        <v>108</v>
      </c>
      <c r="AE14" s="196" t="s">
        <v>86</v>
      </c>
      <c r="AF14" s="197">
        <f>AE14-AD14</f>
        <v>404</v>
      </c>
      <c r="AG14" s="198">
        <f>IF(AI14="SI", 0,J14)</f>
        <v>125.66</v>
      </c>
      <c r="AH14" s="199">
        <f>AG14*AF14</f>
        <v>50766.64</v>
      </c>
      <c r="AI14" s="200"/>
    </row>
    <row r="15" spans="1:35">
      <c r="A15" s="108">
        <v>2015</v>
      </c>
      <c r="B15" s="108">
        <v>170</v>
      </c>
      <c r="C15" s="109" t="s">
        <v>101</v>
      </c>
      <c r="D15" s="194" t="s">
        <v>112</v>
      </c>
      <c r="E15" s="109" t="s">
        <v>103</v>
      </c>
      <c r="F15" s="111" t="s">
        <v>104</v>
      </c>
      <c r="G15" s="112">
        <v>76.52</v>
      </c>
      <c r="H15" s="112">
        <v>13.8</v>
      </c>
      <c r="I15" s="143" t="s">
        <v>79</v>
      </c>
      <c r="J15" s="112">
        <f>IF(I15="SI", G15-H15,G15)</f>
        <v>62.72</v>
      </c>
      <c r="K15" s="195" t="s">
        <v>80</v>
      </c>
      <c r="L15" s="108">
        <v>2015</v>
      </c>
      <c r="M15" s="108">
        <v>1462</v>
      </c>
      <c r="N15" s="109" t="s">
        <v>105</v>
      </c>
      <c r="O15" s="111" t="s">
        <v>106</v>
      </c>
      <c r="P15" s="109" t="s">
        <v>107</v>
      </c>
      <c r="Q15" s="109" t="s">
        <v>94</v>
      </c>
      <c r="R15" s="108" t="s">
        <v>84</v>
      </c>
      <c r="S15" s="111" t="s">
        <v>84</v>
      </c>
      <c r="T15" s="108">
        <v>1080203</v>
      </c>
      <c r="U15" s="108">
        <v>2890</v>
      </c>
      <c r="V15" s="108">
        <v>7430</v>
      </c>
      <c r="W15" s="108">
        <v>99</v>
      </c>
      <c r="X15" s="113">
        <v>2016</v>
      </c>
      <c r="Y15" s="113">
        <v>27</v>
      </c>
      <c r="Z15" s="113">
        <v>0</v>
      </c>
      <c r="AA15" s="114" t="s">
        <v>85</v>
      </c>
      <c r="AB15" s="108">
        <v>428</v>
      </c>
      <c r="AC15" s="109" t="s">
        <v>86</v>
      </c>
      <c r="AD15" s="196" t="s">
        <v>108</v>
      </c>
      <c r="AE15" s="196" t="s">
        <v>86</v>
      </c>
      <c r="AF15" s="197">
        <f>AE15-AD15</f>
        <v>404</v>
      </c>
      <c r="AG15" s="198">
        <f>IF(AI15="SI", 0,J15)</f>
        <v>62.72</v>
      </c>
      <c r="AH15" s="199">
        <f>AG15*AF15</f>
        <v>25338.880000000001</v>
      </c>
      <c r="AI15" s="200"/>
    </row>
    <row r="16" spans="1:35">
      <c r="A16" s="108">
        <v>2015</v>
      </c>
      <c r="B16" s="108">
        <v>172</v>
      </c>
      <c r="C16" s="109" t="s">
        <v>101</v>
      </c>
      <c r="D16" s="194" t="s">
        <v>113</v>
      </c>
      <c r="E16" s="109" t="s">
        <v>114</v>
      </c>
      <c r="F16" s="111" t="s">
        <v>104</v>
      </c>
      <c r="G16" s="112">
        <v>61.39</v>
      </c>
      <c r="H16" s="112">
        <v>11.07</v>
      </c>
      <c r="I16" s="143" t="s">
        <v>79</v>
      </c>
      <c r="J16" s="112">
        <f>IF(I16="SI", G16-H16,G16)</f>
        <v>50.32</v>
      </c>
      <c r="K16" s="195" t="s">
        <v>80</v>
      </c>
      <c r="L16" s="108">
        <v>2015</v>
      </c>
      <c r="M16" s="108">
        <v>1510</v>
      </c>
      <c r="N16" s="109" t="s">
        <v>115</v>
      </c>
      <c r="O16" s="111" t="s">
        <v>106</v>
      </c>
      <c r="P16" s="109" t="s">
        <v>107</v>
      </c>
      <c r="Q16" s="109" t="s">
        <v>94</v>
      </c>
      <c r="R16" s="108" t="s">
        <v>84</v>
      </c>
      <c r="S16" s="111" t="s">
        <v>84</v>
      </c>
      <c r="T16" s="108">
        <v>1080203</v>
      </c>
      <c r="U16" s="108">
        <v>2890</v>
      </c>
      <c r="V16" s="108">
        <v>7430</v>
      </c>
      <c r="W16" s="108">
        <v>99</v>
      </c>
      <c r="X16" s="113">
        <v>2016</v>
      </c>
      <c r="Y16" s="113">
        <v>27</v>
      </c>
      <c r="Z16" s="113">
        <v>0</v>
      </c>
      <c r="AA16" s="114" t="s">
        <v>85</v>
      </c>
      <c r="AB16" s="108">
        <v>428</v>
      </c>
      <c r="AC16" s="109" t="s">
        <v>86</v>
      </c>
      <c r="AD16" s="196" t="s">
        <v>116</v>
      </c>
      <c r="AE16" s="196" t="s">
        <v>86</v>
      </c>
      <c r="AF16" s="197">
        <f>AE16-AD16</f>
        <v>398</v>
      </c>
      <c r="AG16" s="198">
        <f>IF(AI16="SI", 0,J16)</f>
        <v>50.32</v>
      </c>
      <c r="AH16" s="199">
        <f>AG16*AF16</f>
        <v>20027.36</v>
      </c>
      <c r="AI16" s="200"/>
    </row>
    <row r="17" spans="1:35">
      <c r="A17" s="108">
        <v>2015</v>
      </c>
      <c r="B17" s="108">
        <v>173</v>
      </c>
      <c r="C17" s="109" t="s">
        <v>101</v>
      </c>
      <c r="D17" s="194" t="s">
        <v>117</v>
      </c>
      <c r="E17" s="109" t="s">
        <v>118</v>
      </c>
      <c r="F17" s="111" t="s">
        <v>119</v>
      </c>
      <c r="G17" s="112">
        <v>94.86</v>
      </c>
      <c r="H17" s="112">
        <v>17.11</v>
      </c>
      <c r="I17" s="143" t="s">
        <v>79</v>
      </c>
      <c r="J17" s="112">
        <f>IF(I17="SI", G17-H17,G17)</f>
        <v>77.75</v>
      </c>
      <c r="K17" s="195" t="s">
        <v>80</v>
      </c>
      <c r="L17" s="108">
        <v>2015</v>
      </c>
      <c r="M17" s="108">
        <v>1805</v>
      </c>
      <c r="N17" s="109" t="s">
        <v>120</v>
      </c>
      <c r="O17" s="111" t="s">
        <v>92</v>
      </c>
      <c r="P17" s="109" t="s">
        <v>93</v>
      </c>
      <c r="Q17" s="109" t="s">
        <v>94</v>
      </c>
      <c r="R17" s="108" t="s">
        <v>84</v>
      </c>
      <c r="S17" s="111" t="s">
        <v>84</v>
      </c>
      <c r="T17" s="108">
        <v>1080203</v>
      </c>
      <c r="U17" s="108">
        <v>2890</v>
      </c>
      <c r="V17" s="108">
        <v>7430</v>
      </c>
      <c r="W17" s="108">
        <v>99</v>
      </c>
      <c r="X17" s="113">
        <v>2016</v>
      </c>
      <c r="Y17" s="113">
        <v>27</v>
      </c>
      <c r="Z17" s="113">
        <v>0</v>
      </c>
      <c r="AA17" s="114" t="s">
        <v>85</v>
      </c>
      <c r="AB17" s="108">
        <v>429</v>
      </c>
      <c r="AC17" s="109" t="s">
        <v>86</v>
      </c>
      <c r="AD17" s="196" t="s">
        <v>121</v>
      </c>
      <c r="AE17" s="196" t="s">
        <v>86</v>
      </c>
      <c r="AF17" s="197">
        <f>AE17-AD17</f>
        <v>331</v>
      </c>
      <c r="AG17" s="198">
        <f>IF(AI17="SI", 0,J17)</f>
        <v>77.75</v>
      </c>
      <c r="AH17" s="199">
        <f>AG17*AF17</f>
        <v>25735.25</v>
      </c>
      <c r="AI17" s="200"/>
    </row>
    <row r="18" spans="1:35">
      <c r="A18" s="108">
        <v>2015</v>
      </c>
      <c r="B18" s="108">
        <v>192</v>
      </c>
      <c r="C18" s="109" t="s">
        <v>122</v>
      </c>
      <c r="D18" s="194" t="s">
        <v>123</v>
      </c>
      <c r="E18" s="109" t="s">
        <v>114</v>
      </c>
      <c r="F18" s="111" t="s">
        <v>104</v>
      </c>
      <c r="G18" s="112">
        <v>291.63</v>
      </c>
      <c r="H18" s="112">
        <v>52.59</v>
      </c>
      <c r="I18" s="143" t="s">
        <v>79</v>
      </c>
      <c r="J18" s="112">
        <f>IF(I18="SI", G18-H18,G18)</f>
        <v>239.04</v>
      </c>
      <c r="K18" s="195" t="s">
        <v>80</v>
      </c>
      <c r="L18" s="108">
        <v>2015</v>
      </c>
      <c r="M18" s="108">
        <v>1509</v>
      </c>
      <c r="N18" s="109" t="s">
        <v>115</v>
      </c>
      <c r="O18" s="111" t="s">
        <v>106</v>
      </c>
      <c r="P18" s="109" t="s">
        <v>107</v>
      </c>
      <c r="Q18" s="109" t="s">
        <v>94</v>
      </c>
      <c r="R18" s="108" t="s">
        <v>84</v>
      </c>
      <c r="S18" s="111" t="s">
        <v>84</v>
      </c>
      <c r="T18" s="108">
        <v>1010203</v>
      </c>
      <c r="U18" s="108">
        <v>140</v>
      </c>
      <c r="V18" s="108">
        <v>450</v>
      </c>
      <c r="W18" s="108">
        <v>7</v>
      </c>
      <c r="X18" s="113">
        <v>2016</v>
      </c>
      <c r="Y18" s="113">
        <v>28</v>
      </c>
      <c r="Z18" s="113">
        <v>0</v>
      </c>
      <c r="AA18" s="114" t="s">
        <v>85</v>
      </c>
      <c r="AB18" s="108">
        <v>427</v>
      </c>
      <c r="AC18" s="109" t="s">
        <v>86</v>
      </c>
      <c r="AD18" s="196" t="s">
        <v>116</v>
      </c>
      <c r="AE18" s="196" t="s">
        <v>86</v>
      </c>
      <c r="AF18" s="197">
        <f>AE18-AD18</f>
        <v>398</v>
      </c>
      <c r="AG18" s="198">
        <f>IF(AI18="SI", 0,J18)</f>
        <v>239.04</v>
      </c>
      <c r="AH18" s="199">
        <f>AG18*AF18</f>
        <v>95137.919999999998</v>
      </c>
      <c r="AI18" s="200"/>
    </row>
    <row r="19" spans="1:35">
      <c r="A19" s="108">
        <v>2016</v>
      </c>
      <c r="B19" s="108">
        <v>62</v>
      </c>
      <c r="C19" s="109" t="s">
        <v>124</v>
      </c>
      <c r="D19" s="194" t="s">
        <v>125</v>
      </c>
      <c r="E19" s="109" t="s">
        <v>126</v>
      </c>
      <c r="F19" s="111" t="s">
        <v>127</v>
      </c>
      <c r="G19" s="112">
        <v>283.19</v>
      </c>
      <c r="H19" s="112">
        <v>0</v>
      </c>
      <c r="I19" s="143" t="s">
        <v>79</v>
      </c>
      <c r="J19" s="112">
        <f>IF(I19="SI", G19-H19,G19)</f>
        <v>283.19</v>
      </c>
      <c r="K19" s="195" t="s">
        <v>94</v>
      </c>
      <c r="L19" s="108">
        <v>2015</v>
      </c>
      <c r="M19" s="108">
        <v>539</v>
      </c>
      <c r="N19" s="109" t="s">
        <v>128</v>
      </c>
      <c r="O19" s="111" t="s">
        <v>129</v>
      </c>
      <c r="P19" s="109" t="s">
        <v>130</v>
      </c>
      <c r="Q19" s="109" t="s">
        <v>94</v>
      </c>
      <c r="R19" s="108" t="s">
        <v>84</v>
      </c>
      <c r="S19" s="111" t="s">
        <v>84</v>
      </c>
      <c r="T19" s="108">
        <v>1010203</v>
      </c>
      <c r="U19" s="108">
        <v>140</v>
      </c>
      <c r="V19" s="108">
        <v>450</v>
      </c>
      <c r="W19" s="108">
        <v>2</v>
      </c>
      <c r="X19" s="113">
        <v>2016</v>
      </c>
      <c r="Y19" s="113">
        <v>79</v>
      </c>
      <c r="Z19" s="113">
        <v>0</v>
      </c>
      <c r="AA19" s="114" t="s">
        <v>131</v>
      </c>
      <c r="AB19" s="108">
        <v>302</v>
      </c>
      <c r="AC19" s="109" t="s">
        <v>131</v>
      </c>
      <c r="AD19" s="196" t="s">
        <v>132</v>
      </c>
      <c r="AE19" s="196" t="s">
        <v>131</v>
      </c>
      <c r="AF19" s="197">
        <f>AE19-AD19</f>
        <v>503</v>
      </c>
      <c r="AG19" s="198">
        <f>IF(AI19="SI", 0,J19)</f>
        <v>283.19</v>
      </c>
      <c r="AH19" s="199">
        <f>AG19*AF19</f>
        <v>142444.57</v>
      </c>
      <c r="AI19" s="200"/>
    </row>
    <row r="20" spans="1:35">
      <c r="A20" s="108">
        <v>2016</v>
      </c>
      <c r="B20" s="108">
        <v>68</v>
      </c>
      <c r="C20" s="109" t="s">
        <v>133</v>
      </c>
      <c r="D20" s="194" t="s">
        <v>134</v>
      </c>
      <c r="E20" s="109" t="s">
        <v>135</v>
      </c>
      <c r="F20" s="111" t="s">
        <v>78</v>
      </c>
      <c r="G20" s="112">
        <v>72.58</v>
      </c>
      <c r="H20" s="112">
        <v>13.09</v>
      </c>
      <c r="I20" s="143" t="s">
        <v>79</v>
      </c>
      <c r="J20" s="112">
        <f>IF(I20="SI", G20-H20,G20)</f>
        <v>59.489999999999995</v>
      </c>
      <c r="K20" s="195" t="s">
        <v>80</v>
      </c>
      <c r="L20" s="108">
        <v>2016</v>
      </c>
      <c r="M20" s="108">
        <v>538</v>
      </c>
      <c r="N20" s="109" t="s">
        <v>136</v>
      </c>
      <c r="O20" s="111" t="s">
        <v>106</v>
      </c>
      <c r="P20" s="109" t="s">
        <v>107</v>
      </c>
      <c r="Q20" s="109" t="s">
        <v>94</v>
      </c>
      <c r="R20" s="108" t="s">
        <v>84</v>
      </c>
      <c r="S20" s="111" t="s">
        <v>84</v>
      </c>
      <c r="T20" s="108">
        <v>1080203</v>
      </c>
      <c r="U20" s="108">
        <v>2890</v>
      </c>
      <c r="V20" s="108">
        <v>7430</v>
      </c>
      <c r="W20" s="108">
        <v>99</v>
      </c>
      <c r="X20" s="113">
        <v>2016</v>
      </c>
      <c r="Y20" s="113">
        <v>27</v>
      </c>
      <c r="Z20" s="113">
        <v>0</v>
      </c>
      <c r="AA20" s="114" t="s">
        <v>137</v>
      </c>
      <c r="AB20" s="108">
        <v>334</v>
      </c>
      <c r="AC20" s="109" t="s">
        <v>137</v>
      </c>
      <c r="AD20" s="196" t="s">
        <v>138</v>
      </c>
      <c r="AE20" s="196" t="s">
        <v>137</v>
      </c>
      <c r="AF20" s="197">
        <f>AE20-AD20</f>
        <v>174</v>
      </c>
      <c r="AG20" s="198">
        <f>IF(AI20="SI", 0,J20)</f>
        <v>59.489999999999995</v>
      </c>
      <c r="AH20" s="199">
        <f>AG20*AF20</f>
        <v>10351.259999999998</v>
      </c>
      <c r="AI20" s="200"/>
    </row>
    <row r="21" spans="1:35">
      <c r="A21" s="108">
        <v>2016</v>
      </c>
      <c r="B21" s="108">
        <v>69</v>
      </c>
      <c r="C21" s="109" t="s">
        <v>133</v>
      </c>
      <c r="D21" s="194" t="s">
        <v>139</v>
      </c>
      <c r="E21" s="109" t="s">
        <v>135</v>
      </c>
      <c r="F21" s="111" t="s">
        <v>78</v>
      </c>
      <c r="G21" s="112">
        <v>145.09</v>
      </c>
      <c r="H21" s="112">
        <v>26.16</v>
      </c>
      <c r="I21" s="143" t="s">
        <v>79</v>
      </c>
      <c r="J21" s="112">
        <f>IF(I21="SI", G21-H21,G21)</f>
        <v>118.93</v>
      </c>
      <c r="K21" s="195" t="s">
        <v>80</v>
      </c>
      <c r="L21" s="108">
        <v>2016</v>
      </c>
      <c r="M21" s="108">
        <v>536</v>
      </c>
      <c r="N21" s="109" t="s">
        <v>136</v>
      </c>
      <c r="O21" s="111" t="s">
        <v>106</v>
      </c>
      <c r="P21" s="109" t="s">
        <v>107</v>
      </c>
      <c r="Q21" s="109" t="s">
        <v>94</v>
      </c>
      <c r="R21" s="108" t="s">
        <v>84</v>
      </c>
      <c r="S21" s="111" t="s">
        <v>84</v>
      </c>
      <c r="T21" s="108">
        <v>1080203</v>
      </c>
      <c r="U21" s="108">
        <v>2890</v>
      </c>
      <c r="V21" s="108">
        <v>7430</v>
      </c>
      <c r="W21" s="108">
        <v>99</v>
      </c>
      <c r="X21" s="113">
        <v>2016</v>
      </c>
      <c r="Y21" s="113">
        <v>27</v>
      </c>
      <c r="Z21" s="113">
        <v>0</v>
      </c>
      <c r="AA21" s="114" t="s">
        <v>137</v>
      </c>
      <c r="AB21" s="108">
        <v>334</v>
      </c>
      <c r="AC21" s="109" t="s">
        <v>137</v>
      </c>
      <c r="AD21" s="196" t="s">
        <v>138</v>
      </c>
      <c r="AE21" s="196" t="s">
        <v>137</v>
      </c>
      <c r="AF21" s="197">
        <f>AE21-AD21</f>
        <v>174</v>
      </c>
      <c r="AG21" s="198">
        <f>IF(AI21="SI", 0,J21)</f>
        <v>118.93</v>
      </c>
      <c r="AH21" s="199">
        <f>AG21*AF21</f>
        <v>20693.82</v>
      </c>
      <c r="AI21" s="200"/>
    </row>
    <row r="22" spans="1:35">
      <c r="A22" s="108">
        <v>2016</v>
      </c>
      <c r="B22" s="108">
        <v>70</v>
      </c>
      <c r="C22" s="109" t="s">
        <v>133</v>
      </c>
      <c r="D22" s="194" t="s">
        <v>140</v>
      </c>
      <c r="E22" s="109" t="s">
        <v>135</v>
      </c>
      <c r="F22" s="111" t="s">
        <v>78</v>
      </c>
      <c r="G22" s="112">
        <v>130.6</v>
      </c>
      <c r="H22" s="112">
        <v>23.55</v>
      </c>
      <c r="I22" s="143" t="s">
        <v>79</v>
      </c>
      <c r="J22" s="112">
        <f>IF(I22="SI", G22-H22,G22)</f>
        <v>107.05</v>
      </c>
      <c r="K22" s="195" t="s">
        <v>80</v>
      </c>
      <c r="L22" s="108">
        <v>2016</v>
      </c>
      <c r="M22" s="108">
        <v>534</v>
      </c>
      <c r="N22" s="109" t="s">
        <v>136</v>
      </c>
      <c r="O22" s="111" t="s">
        <v>106</v>
      </c>
      <c r="P22" s="109" t="s">
        <v>107</v>
      </c>
      <c r="Q22" s="109" t="s">
        <v>94</v>
      </c>
      <c r="R22" s="108" t="s">
        <v>84</v>
      </c>
      <c r="S22" s="111" t="s">
        <v>84</v>
      </c>
      <c r="T22" s="108">
        <v>1080203</v>
      </c>
      <c r="U22" s="108">
        <v>2890</v>
      </c>
      <c r="V22" s="108">
        <v>7430</v>
      </c>
      <c r="W22" s="108">
        <v>99</v>
      </c>
      <c r="X22" s="113">
        <v>2016</v>
      </c>
      <c r="Y22" s="113">
        <v>27</v>
      </c>
      <c r="Z22" s="113">
        <v>0</v>
      </c>
      <c r="AA22" s="114" t="s">
        <v>137</v>
      </c>
      <c r="AB22" s="108">
        <v>334</v>
      </c>
      <c r="AC22" s="109" t="s">
        <v>137</v>
      </c>
      <c r="AD22" s="196" t="s">
        <v>138</v>
      </c>
      <c r="AE22" s="196" t="s">
        <v>137</v>
      </c>
      <c r="AF22" s="197">
        <f>AE22-AD22</f>
        <v>174</v>
      </c>
      <c r="AG22" s="198">
        <f>IF(AI22="SI", 0,J22)</f>
        <v>107.05</v>
      </c>
      <c r="AH22" s="199">
        <f>AG22*AF22</f>
        <v>18626.7</v>
      </c>
      <c r="AI22" s="200"/>
    </row>
    <row r="23" spans="1:35">
      <c r="A23" s="108">
        <v>2016</v>
      </c>
      <c r="B23" s="108">
        <v>71</v>
      </c>
      <c r="C23" s="109" t="s">
        <v>133</v>
      </c>
      <c r="D23" s="194" t="s">
        <v>141</v>
      </c>
      <c r="E23" s="109" t="s">
        <v>135</v>
      </c>
      <c r="F23" s="111" t="s">
        <v>78</v>
      </c>
      <c r="G23" s="112">
        <v>72.58</v>
      </c>
      <c r="H23" s="112">
        <v>13.09</v>
      </c>
      <c r="I23" s="143" t="s">
        <v>79</v>
      </c>
      <c r="J23" s="112">
        <f>IF(I23="SI", G23-H23,G23)</f>
        <v>59.489999999999995</v>
      </c>
      <c r="K23" s="195" t="s">
        <v>80</v>
      </c>
      <c r="L23" s="108">
        <v>2016</v>
      </c>
      <c r="M23" s="108">
        <v>535</v>
      </c>
      <c r="N23" s="109" t="s">
        <v>136</v>
      </c>
      <c r="O23" s="111" t="s">
        <v>106</v>
      </c>
      <c r="P23" s="109" t="s">
        <v>107</v>
      </c>
      <c r="Q23" s="109" t="s">
        <v>94</v>
      </c>
      <c r="R23" s="108" t="s">
        <v>84</v>
      </c>
      <c r="S23" s="111" t="s">
        <v>84</v>
      </c>
      <c r="T23" s="108">
        <v>1080203</v>
      </c>
      <c r="U23" s="108">
        <v>2890</v>
      </c>
      <c r="V23" s="108">
        <v>7430</v>
      </c>
      <c r="W23" s="108">
        <v>99</v>
      </c>
      <c r="X23" s="113">
        <v>2016</v>
      </c>
      <c r="Y23" s="113">
        <v>27</v>
      </c>
      <c r="Z23" s="113">
        <v>0</v>
      </c>
      <c r="AA23" s="114" t="s">
        <v>137</v>
      </c>
      <c r="AB23" s="108">
        <v>334</v>
      </c>
      <c r="AC23" s="109" t="s">
        <v>137</v>
      </c>
      <c r="AD23" s="196" t="s">
        <v>138</v>
      </c>
      <c r="AE23" s="196" t="s">
        <v>137</v>
      </c>
      <c r="AF23" s="197">
        <f>AE23-AD23</f>
        <v>174</v>
      </c>
      <c r="AG23" s="198">
        <f>IF(AI23="SI", 0,J23)</f>
        <v>59.489999999999995</v>
      </c>
      <c r="AH23" s="199">
        <f>AG23*AF23</f>
        <v>10351.259999999998</v>
      </c>
      <c r="AI23" s="200"/>
    </row>
    <row r="24" spans="1:35">
      <c r="A24" s="108">
        <v>2016</v>
      </c>
      <c r="B24" s="108">
        <v>72</v>
      </c>
      <c r="C24" s="109" t="s">
        <v>133</v>
      </c>
      <c r="D24" s="194" t="s">
        <v>142</v>
      </c>
      <c r="E24" s="109" t="s">
        <v>135</v>
      </c>
      <c r="F24" s="111" t="s">
        <v>78</v>
      </c>
      <c r="G24" s="112">
        <v>72.58</v>
      </c>
      <c r="H24" s="112">
        <v>13.09</v>
      </c>
      <c r="I24" s="143" t="s">
        <v>79</v>
      </c>
      <c r="J24" s="112">
        <f>IF(I24="SI", G24-H24,G24)</f>
        <v>59.489999999999995</v>
      </c>
      <c r="K24" s="195" t="s">
        <v>80</v>
      </c>
      <c r="L24" s="108">
        <v>2016</v>
      </c>
      <c r="M24" s="108">
        <v>537</v>
      </c>
      <c r="N24" s="109" t="s">
        <v>136</v>
      </c>
      <c r="O24" s="111" t="s">
        <v>106</v>
      </c>
      <c r="P24" s="109" t="s">
        <v>107</v>
      </c>
      <c r="Q24" s="109" t="s">
        <v>94</v>
      </c>
      <c r="R24" s="108" t="s">
        <v>84</v>
      </c>
      <c r="S24" s="111" t="s">
        <v>84</v>
      </c>
      <c r="T24" s="108">
        <v>1080203</v>
      </c>
      <c r="U24" s="108">
        <v>2890</v>
      </c>
      <c r="V24" s="108">
        <v>7430</v>
      </c>
      <c r="W24" s="108">
        <v>99</v>
      </c>
      <c r="X24" s="113">
        <v>2016</v>
      </c>
      <c r="Y24" s="113">
        <v>27</v>
      </c>
      <c r="Z24" s="113">
        <v>0</v>
      </c>
      <c r="AA24" s="114" t="s">
        <v>137</v>
      </c>
      <c r="AB24" s="108">
        <v>334</v>
      </c>
      <c r="AC24" s="109" t="s">
        <v>137</v>
      </c>
      <c r="AD24" s="196" t="s">
        <v>138</v>
      </c>
      <c r="AE24" s="196" t="s">
        <v>137</v>
      </c>
      <c r="AF24" s="197">
        <f>AE24-AD24</f>
        <v>174</v>
      </c>
      <c r="AG24" s="198">
        <f>IF(AI24="SI", 0,J24)</f>
        <v>59.489999999999995</v>
      </c>
      <c r="AH24" s="199">
        <f>AG24*AF24</f>
        <v>10351.259999999998</v>
      </c>
      <c r="AI24" s="200"/>
    </row>
    <row r="25" spans="1:35">
      <c r="A25" s="108">
        <v>2016</v>
      </c>
      <c r="B25" s="108">
        <v>73</v>
      </c>
      <c r="C25" s="109" t="s">
        <v>133</v>
      </c>
      <c r="D25" s="194" t="s">
        <v>143</v>
      </c>
      <c r="E25" s="109" t="s">
        <v>144</v>
      </c>
      <c r="F25" s="111" t="s">
        <v>78</v>
      </c>
      <c r="G25" s="112">
        <v>439.94</v>
      </c>
      <c r="H25" s="112">
        <v>79.33</v>
      </c>
      <c r="I25" s="143" t="s">
        <v>79</v>
      </c>
      <c r="J25" s="112">
        <f>IF(I25="SI", G25-H25,G25)</f>
        <v>360.61</v>
      </c>
      <c r="K25" s="195" t="s">
        <v>80</v>
      </c>
      <c r="L25" s="108">
        <v>2016</v>
      </c>
      <c r="M25" s="108">
        <v>506</v>
      </c>
      <c r="N25" s="109" t="s">
        <v>145</v>
      </c>
      <c r="O25" s="111" t="s">
        <v>106</v>
      </c>
      <c r="P25" s="109" t="s">
        <v>107</v>
      </c>
      <c r="Q25" s="109" t="s">
        <v>94</v>
      </c>
      <c r="R25" s="108" t="s">
        <v>84</v>
      </c>
      <c r="S25" s="111" t="s">
        <v>84</v>
      </c>
      <c r="T25" s="108">
        <v>1010203</v>
      </c>
      <c r="U25" s="108">
        <v>140</v>
      </c>
      <c r="V25" s="108">
        <v>450</v>
      </c>
      <c r="W25" s="108">
        <v>7</v>
      </c>
      <c r="X25" s="113">
        <v>2016</v>
      </c>
      <c r="Y25" s="113">
        <v>28</v>
      </c>
      <c r="Z25" s="113">
        <v>0</v>
      </c>
      <c r="AA25" s="114" t="s">
        <v>137</v>
      </c>
      <c r="AB25" s="108">
        <v>333</v>
      </c>
      <c r="AC25" s="109" t="s">
        <v>137</v>
      </c>
      <c r="AD25" s="196" t="s">
        <v>146</v>
      </c>
      <c r="AE25" s="196" t="s">
        <v>137</v>
      </c>
      <c r="AF25" s="197">
        <f>AE25-AD25</f>
        <v>181</v>
      </c>
      <c r="AG25" s="198">
        <f>IF(AI25="SI", 0,J25)</f>
        <v>360.61</v>
      </c>
      <c r="AH25" s="199">
        <f>AG25*AF25</f>
        <v>65270.41</v>
      </c>
      <c r="AI25" s="200"/>
    </row>
    <row r="26" spans="1:35">
      <c r="A26" s="108">
        <v>2016</v>
      </c>
      <c r="B26" s="108">
        <v>100</v>
      </c>
      <c r="C26" s="109" t="s">
        <v>147</v>
      </c>
      <c r="D26" s="194" t="s">
        <v>148</v>
      </c>
      <c r="E26" s="109" t="s">
        <v>149</v>
      </c>
      <c r="F26" s="111" t="s">
        <v>150</v>
      </c>
      <c r="G26" s="112">
        <v>9.09</v>
      </c>
      <c r="H26" s="112">
        <v>0</v>
      </c>
      <c r="I26" s="143" t="s">
        <v>151</v>
      </c>
      <c r="J26" s="112">
        <f>IF(I26="SI", G26-H26,G26)</f>
        <v>9.09</v>
      </c>
      <c r="K26" s="195" t="s">
        <v>152</v>
      </c>
      <c r="L26" s="108">
        <v>2016</v>
      </c>
      <c r="M26" s="108">
        <v>1284</v>
      </c>
      <c r="N26" s="109" t="s">
        <v>149</v>
      </c>
      <c r="O26" s="111" t="s">
        <v>153</v>
      </c>
      <c r="P26" s="109" t="s">
        <v>154</v>
      </c>
      <c r="Q26" s="109" t="s">
        <v>155</v>
      </c>
      <c r="R26" s="108" t="s">
        <v>84</v>
      </c>
      <c r="S26" s="111" t="s">
        <v>84</v>
      </c>
      <c r="T26" s="108">
        <v>1010203</v>
      </c>
      <c r="U26" s="108">
        <v>140</v>
      </c>
      <c r="V26" s="108">
        <v>450</v>
      </c>
      <c r="W26" s="108">
        <v>2</v>
      </c>
      <c r="X26" s="113">
        <v>2015</v>
      </c>
      <c r="Y26" s="113">
        <v>89</v>
      </c>
      <c r="Z26" s="113">
        <v>0</v>
      </c>
      <c r="AA26" s="114" t="s">
        <v>131</v>
      </c>
      <c r="AB26" s="108">
        <v>309</v>
      </c>
      <c r="AC26" s="109" t="s">
        <v>131</v>
      </c>
      <c r="AD26" s="196" t="s">
        <v>156</v>
      </c>
      <c r="AE26" s="196" t="s">
        <v>131</v>
      </c>
      <c r="AF26" s="197">
        <f>AE26-AD26</f>
        <v>37</v>
      </c>
      <c r="AG26" s="198">
        <f>IF(AI26="SI", 0,J26)</f>
        <v>9.09</v>
      </c>
      <c r="AH26" s="199">
        <f>AG26*AF26</f>
        <v>336.33</v>
      </c>
      <c r="AI26" s="200"/>
    </row>
    <row r="27" spans="1:35">
      <c r="A27" s="108">
        <v>2016</v>
      </c>
      <c r="B27" s="108">
        <v>101</v>
      </c>
      <c r="C27" s="109" t="s">
        <v>147</v>
      </c>
      <c r="D27" s="194" t="s">
        <v>157</v>
      </c>
      <c r="E27" s="109" t="s">
        <v>158</v>
      </c>
      <c r="F27" s="111" t="s">
        <v>159</v>
      </c>
      <c r="G27" s="112">
        <v>36.340000000000003</v>
      </c>
      <c r="H27" s="112">
        <v>0</v>
      </c>
      <c r="I27" s="143" t="s">
        <v>151</v>
      </c>
      <c r="J27" s="112">
        <f>IF(I27="SI", G27-H27,G27)</f>
        <v>36.340000000000003</v>
      </c>
      <c r="K27" s="195" t="s">
        <v>152</v>
      </c>
      <c r="L27" s="108">
        <v>2016</v>
      </c>
      <c r="M27" s="108">
        <v>1326</v>
      </c>
      <c r="N27" s="109" t="s">
        <v>147</v>
      </c>
      <c r="O27" s="111" t="s">
        <v>153</v>
      </c>
      <c r="P27" s="109" t="s">
        <v>154</v>
      </c>
      <c r="Q27" s="109" t="s">
        <v>155</v>
      </c>
      <c r="R27" s="108" t="s">
        <v>84</v>
      </c>
      <c r="S27" s="111" t="s">
        <v>84</v>
      </c>
      <c r="T27" s="108">
        <v>1010203</v>
      </c>
      <c r="U27" s="108">
        <v>140</v>
      </c>
      <c r="V27" s="108">
        <v>450</v>
      </c>
      <c r="W27" s="108">
        <v>2</v>
      </c>
      <c r="X27" s="113">
        <v>2015</v>
      </c>
      <c r="Y27" s="113">
        <v>89</v>
      </c>
      <c r="Z27" s="113">
        <v>0</v>
      </c>
      <c r="AA27" s="114" t="s">
        <v>131</v>
      </c>
      <c r="AB27" s="108">
        <v>309</v>
      </c>
      <c r="AC27" s="109" t="s">
        <v>131</v>
      </c>
      <c r="AD27" s="196" t="s">
        <v>156</v>
      </c>
      <c r="AE27" s="196" t="s">
        <v>131</v>
      </c>
      <c r="AF27" s="197">
        <f>AE27-AD27</f>
        <v>37</v>
      </c>
      <c r="AG27" s="198">
        <f>IF(AI27="SI", 0,J27)</f>
        <v>36.340000000000003</v>
      </c>
      <c r="AH27" s="199">
        <f>AG27*AF27</f>
        <v>1344.5800000000002</v>
      </c>
      <c r="AI27" s="200"/>
    </row>
    <row r="28" spans="1:35">
      <c r="A28" s="108">
        <v>2016</v>
      </c>
      <c r="B28" s="108">
        <v>103</v>
      </c>
      <c r="C28" s="109" t="s">
        <v>147</v>
      </c>
      <c r="D28" s="194" t="s">
        <v>160</v>
      </c>
      <c r="E28" s="109" t="s">
        <v>161</v>
      </c>
      <c r="F28" s="111" t="s">
        <v>162</v>
      </c>
      <c r="G28" s="112">
        <v>290.76</v>
      </c>
      <c r="H28" s="112">
        <v>52.43</v>
      </c>
      <c r="I28" s="143" t="s">
        <v>79</v>
      </c>
      <c r="J28" s="112">
        <f>IF(I28="SI", G28-H28,G28)</f>
        <v>238.32999999999998</v>
      </c>
      <c r="K28" s="195" t="s">
        <v>163</v>
      </c>
      <c r="L28" s="108">
        <v>2016</v>
      </c>
      <c r="M28" s="108">
        <v>1209</v>
      </c>
      <c r="N28" s="109" t="s">
        <v>164</v>
      </c>
      <c r="O28" s="111" t="s">
        <v>165</v>
      </c>
      <c r="P28" s="109" t="s">
        <v>166</v>
      </c>
      <c r="Q28" s="109" t="s">
        <v>94</v>
      </c>
      <c r="R28" s="108" t="s">
        <v>84</v>
      </c>
      <c r="S28" s="111" t="s">
        <v>84</v>
      </c>
      <c r="T28" s="108">
        <v>1010204</v>
      </c>
      <c r="U28" s="108">
        <v>150</v>
      </c>
      <c r="V28" s="108">
        <v>470</v>
      </c>
      <c r="W28" s="108">
        <v>99</v>
      </c>
      <c r="X28" s="113">
        <v>2016</v>
      </c>
      <c r="Y28" s="113">
        <v>35</v>
      </c>
      <c r="Z28" s="113">
        <v>0</v>
      </c>
      <c r="AA28" s="114" t="s">
        <v>131</v>
      </c>
      <c r="AB28" s="108">
        <v>305</v>
      </c>
      <c r="AC28" s="109" t="s">
        <v>131</v>
      </c>
      <c r="AD28" s="196" t="s">
        <v>167</v>
      </c>
      <c r="AE28" s="196" t="s">
        <v>131</v>
      </c>
      <c r="AF28" s="197">
        <f>AE28-AD28</f>
        <v>67</v>
      </c>
      <c r="AG28" s="198">
        <f>IF(AI28="SI", 0,J28)</f>
        <v>238.32999999999998</v>
      </c>
      <c r="AH28" s="199">
        <f>AG28*AF28</f>
        <v>15968.109999999999</v>
      </c>
      <c r="AI28" s="200"/>
    </row>
    <row r="29" spans="1:35">
      <c r="A29" s="108">
        <v>2016</v>
      </c>
      <c r="B29" s="108">
        <v>105</v>
      </c>
      <c r="C29" s="109" t="s">
        <v>147</v>
      </c>
      <c r="D29" s="194" t="s">
        <v>168</v>
      </c>
      <c r="E29" s="109" t="s">
        <v>161</v>
      </c>
      <c r="F29" s="111" t="s">
        <v>169</v>
      </c>
      <c r="G29" s="112">
        <v>261.57</v>
      </c>
      <c r="H29" s="112">
        <v>47.17</v>
      </c>
      <c r="I29" s="143" t="s">
        <v>79</v>
      </c>
      <c r="J29" s="112">
        <f>IF(I29="SI", G29-H29,G29)</f>
        <v>214.39999999999998</v>
      </c>
      <c r="K29" s="195" t="s">
        <v>94</v>
      </c>
      <c r="L29" s="108">
        <v>2016</v>
      </c>
      <c r="M29" s="108">
        <v>1273</v>
      </c>
      <c r="N29" s="109" t="s">
        <v>170</v>
      </c>
      <c r="O29" s="111" t="s">
        <v>129</v>
      </c>
      <c r="P29" s="109" t="s">
        <v>130</v>
      </c>
      <c r="Q29" s="109" t="s">
        <v>94</v>
      </c>
      <c r="R29" s="108" t="s">
        <v>84</v>
      </c>
      <c r="S29" s="111" t="s">
        <v>84</v>
      </c>
      <c r="T29" s="108">
        <v>1010203</v>
      </c>
      <c r="U29" s="108">
        <v>140</v>
      </c>
      <c r="V29" s="108">
        <v>450</v>
      </c>
      <c r="W29" s="108">
        <v>2</v>
      </c>
      <c r="X29" s="113">
        <v>2016</v>
      </c>
      <c r="Y29" s="113">
        <v>79</v>
      </c>
      <c r="Z29" s="113">
        <v>0</v>
      </c>
      <c r="AA29" s="114" t="s">
        <v>131</v>
      </c>
      <c r="AB29" s="108">
        <v>302</v>
      </c>
      <c r="AC29" s="109" t="s">
        <v>131</v>
      </c>
      <c r="AD29" s="196" t="s">
        <v>171</v>
      </c>
      <c r="AE29" s="196" t="s">
        <v>131</v>
      </c>
      <c r="AF29" s="197">
        <f>AE29-AD29</f>
        <v>8</v>
      </c>
      <c r="AG29" s="198">
        <f>IF(AI29="SI", 0,J29)</f>
        <v>214.39999999999998</v>
      </c>
      <c r="AH29" s="199">
        <f>AG29*AF29</f>
        <v>1715.1999999999998</v>
      </c>
      <c r="AI29" s="200"/>
    </row>
    <row r="30" spans="1:35">
      <c r="A30" s="108">
        <v>2016</v>
      </c>
      <c r="B30" s="108">
        <v>120</v>
      </c>
      <c r="C30" s="109" t="s">
        <v>172</v>
      </c>
      <c r="D30" s="194" t="s">
        <v>173</v>
      </c>
      <c r="E30" s="109" t="s">
        <v>167</v>
      </c>
      <c r="F30" s="111" t="s">
        <v>78</v>
      </c>
      <c r="G30" s="112">
        <v>94.86</v>
      </c>
      <c r="H30" s="112">
        <v>17.11</v>
      </c>
      <c r="I30" s="143" t="s">
        <v>79</v>
      </c>
      <c r="J30" s="112">
        <f>IF(I30="SI", G30-H30,G30)</f>
        <v>77.75</v>
      </c>
      <c r="K30" s="195" t="s">
        <v>80</v>
      </c>
      <c r="L30" s="108">
        <v>2016</v>
      </c>
      <c r="M30" s="108">
        <v>1387</v>
      </c>
      <c r="N30" s="109" t="s">
        <v>174</v>
      </c>
      <c r="O30" s="111" t="s">
        <v>92</v>
      </c>
      <c r="P30" s="109" t="s">
        <v>93</v>
      </c>
      <c r="Q30" s="109" t="s">
        <v>94</v>
      </c>
      <c r="R30" s="108" t="s">
        <v>84</v>
      </c>
      <c r="S30" s="111" t="s">
        <v>84</v>
      </c>
      <c r="T30" s="108">
        <v>1080203</v>
      </c>
      <c r="U30" s="108">
        <v>2890</v>
      </c>
      <c r="V30" s="108">
        <v>7430</v>
      </c>
      <c r="W30" s="108">
        <v>99</v>
      </c>
      <c r="X30" s="113">
        <v>2016</v>
      </c>
      <c r="Y30" s="113">
        <v>27</v>
      </c>
      <c r="Z30" s="113">
        <v>0</v>
      </c>
      <c r="AA30" s="114" t="s">
        <v>131</v>
      </c>
      <c r="AB30" s="108">
        <v>312</v>
      </c>
      <c r="AC30" s="109" t="s">
        <v>131</v>
      </c>
      <c r="AD30" s="196" t="s">
        <v>175</v>
      </c>
      <c r="AE30" s="196" t="s">
        <v>131</v>
      </c>
      <c r="AF30" s="197">
        <f>AE30-AD30</f>
        <v>17</v>
      </c>
      <c r="AG30" s="198">
        <f>IF(AI30="SI", 0,J30)</f>
        <v>77.75</v>
      </c>
      <c r="AH30" s="199">
        <f>AG30*AF30</f>
        <v>1321.75</v>
      </c>
      <c r="AI30" s="200"/>
    </row>
    <row r="31" spans="1:35">
      <c r="A31" s="108">
        <v>2016</v>
      </c>
      <c r="B31" s="108">
        <v>121</v>
      </c>
      <c r="C31" s="109" t="s">
        <v>172</v>
      </c>
      <c r="D31" s="194" t="s">
        <v>176</v>
      </c>
      <c r="E31" s="109" t="s">
        <v>177</v>
      </c>
      <c r="F31" s="111" t="s">
        <v>178</v>
      </c>
      <c r="G31" s="112">
        <v>2511.35</v>
      </c>
      <c r="H31" s="112">
        <v>761.53</v>
      </c>
      <c r="I31" s="143" t="s">
        <v>79</v>
      </c>
      <c r="J31" s="112">
        <f>IF(I31="SI", G31-H31,G31)</f>
        <v>1749.82</v>
      </c>
      <c r="K31" s="195" t="s">
        <v>94</v>
      </c>
      <c r="L31" s="108">
        <v>2016</v>
      </c>
      <c r="M31" s="108">
        <v>666</v>
      </c>
      <c r="N31" s="109" t="s">
        <v>179</v>
      </c>
      <c r="O31" s="111" t="s">
        <v>180</v>
      </c>
      <c r="P31" s="109" t="s">
        <v>181</v>
      </c>
      <c r="Q31" s="109" t="s">
        <v>182</v>
      </c>
      <c r="R31" s="108" t="s">
        <v>84</v>
      </c>
      <c r="S31" s="111" t="s">
        <v>84</v>
      </c>
      <c r="T31" s="108">
        <v>1080103</v>
      </c>
      <c r="U31" s="108">
        <v>2780</v>
      </c>
      <c r="V31" s="108">
        <v>7380</v>
      </c>
      <c r="W31" s="108">
        <v>99</v>
      </c>
      <c r="X31" s="113">
        <v>2016</v>
      </c>
      <c r="Y31" s="113">
        <v>116</v>
      </c>
      <c r="Z31" s="113">
        <v>0</v>
      </c>
      <c r="AA31" s="114" t="s">
        <v>131</v>
      </c>
      <c r="AB31" s="108">
        <v>313</v>
      </c>
      <c r="AC31" s="109" t="s">
        <v>131</v>
      </c>
      <c r="AD31" s="196" t="s">
        <v>183</v>
      </c>
      <c r="AE31" s="196" t="s">
        <v>131</v>
      </c>
      <c r="AF31" s="197">
        <f>AE31-AD31</f>
        <v>138</v>
      </c>
      <c r="AG31" s="198">
        <f>IF(AI31="SI", 0,J31)</f>
        <v>1749.82</v>
      </c>
      <c r="AH31" s="199">
        <f>AG31*AF31</f>
        <v>241475.16</v>
      </c>
      <c r="AI31" s="200"/>
    </row>
    <row r="32" spans="1:35">
      <c r="A32" s="108">
        <v>2016</v>
      </c>
      <c r="B32" s="108">
        <v>121</v>
      </c>
      <c r="C32" s="109" t="s">
        <v>172</v>
      </c>
      <c r="D32" s="194" t="s">
        <v>176</v>
      </c>
      <c r="E32" s="109" t="s">
        <v>177</v>
      </c>
      <c r="F32" s="111" t="s">
        <v>178</v>
      </c>
      <c r="G32" s="112">
        <v>1711.68</v>
      </c>
      <c r="H32" s="112">
        <v>0</v>
      </c>
      <c r="I32" s="143" t="s">
        <v>79</v>
      </c>
      <c r="J32" s="112">
        <f>IF(I32="SI", G32-H32,G32)</f>
        <v>1711.68</v>
      </c>
      <c r="K32" s="195" t="s">
        <v>94</v>
      </c>
      <c r="L32" s="108">
        <v>2016</v>
      </c>
      <c r="M32" s="108">
        <v>666</v>
      </c>
      <c r="N32" s="109" t="s">
        <v>179</v>
      </c>
      <c r="O32" s="111" t="s">
        <v>180</v>
      </c>
      <c r="P32" s="109" t="s">
        <v>181</v>
      </c>
      <c r="Q32" s="109" t="s">
        <v>182</v>
      </c>
      <c r="R32" s="108" t="s">
        <v>84</v>
      </c>
      <c r="S32" s="111" t="s">
        <v>84</v>
      </c>
      <c r="T32" s="108">
        <v>1080103</v>
      </c>
      <c r="U32" s="108">
        <v>2780</v>
      </c>
      <c r="V32" s="108">
        <v>7380</v>
      </c>
      <c r="W32" s="108">
        <v>99</v>
      </c>
      <c r="X32" s="113">
        <v>2015</v>
      </c>
      <c r="Y32" s="113">
        <v>269</v>
      </c>
      <c r="Z32" s="113">
        <v>0</v>
      </c>
      <c r="AA32" s="114" t="s">
        <v>131</v>
      </c>
      <c r="AB32" s="108">
        <v>314</v>
      </c>
      <c r="AC32" s="109" t="s">
        <v>131</v>
      </c>
      <c r="AD32" s="196" t="s">
        <v>183</v>
      </c>
      <c r="AE32" s="196" t="s">
        <v>131</v>
      </c>
      <c r="AF32" s="197">
        <f>AE32-AD32</f>
        <v>138</v>
      </c>
      <c r="AG32" s="198">
        <f>IF(AI32="SI", 0,J32)</f>
        <v>1711.68</v>
      </c>
      <c r="AH32" s="199">
        <f>AG32*AF32</f>
        <v>236211.84</v>
      </c>
      <c r="AI32" s="200"/>
    </row>
    <row r="33" spans="1:35">
      <c r="A33" s="108">
        <v>2016</v>
      </c>
      <c r="B33" s="108">
        <v>126</v>
      </c>
      <c r="C33" s="109" t="s">
        <v>172</v>
      </c>
      <c r="D33" s="194" t="s">
        <v>184</v>
      </c>
      <c r="E33" s="109" t="s">
        <v>185</v>
      </c>
      <c r="F33" s="111" t="s">
        <v>186</v>
      </c>
      <c r="G33" s="112">
        <v>103.7</v>
      </c>
      <c r="H33" s="112">
        <v>18.7</v>
      </c>
      <c r="I33" s="143" t="s">
        <v>79</v>
      </c>
      <c r="J33" s="112">
        <f>IF(I33="SI", G33-H33,G33)</f>
        <v>85</v>
      </c>
      <c r="K33" s="195" t="s">
        <v>163</v>
      </c>
      <c r="L33" s="108">
        <v>2016</v>
      </c>
      <c r="M33" s="108">
        <v>1362</v>
      </c>
      <c r="N33" s="109" t="s">
        <v>187</v>
      </c>
      <c r="O33" s="111" t="s">
        <v>165</v>
      </c>
      <c r="P33" s="109" t="s">
        <v>166</v>
      </c>
      <c r="Q33" s="109" t="s">
        <v>94</v>
      </c>
      <c r="R33" s="108" t="s">
        <v>84</v>
      </c>
      <c r="S33" s="111" t="s">
        <v>84</v>
      </c>
      <c r="T33" s="108">
        <v>1010204</v>
      </c>
      <c r="U33" s="108">
        <v>150</v>
      </c>
      <c r="V33" s="108">
        <v>470</v>
      </c>
      <c r="W33" s="108">
        <v>99</v>
      </c>
      <c r="X33" s="113">
        <v>2016</v>
      </c>
      <c r="Y33" s="113">
        <v>35</v>
      </c>
      <c r="Z33" s="113">
        <v>0</v>
      </c>
      <c r="AA33" s="114" t="s">
        <v>131</v>
      </c>
      <c r="AB33" s="108">
        <v>305</v>
      </c>
      <c r="AC33" s="109" t="s">
        <v>131</v>
      </c>
      <c r="AD33" s="196" t="s">
        <v>188</v>
      </c>
      <c r="AE33" s="196" t="s">
        <v>131</v>
      </c>
      <c r="AF33" s="197">
        <f>AE33-AD33</f>
        <v>36</v>
      </c>
      <c r="AG33" s="198">
        <f>IF(AI33="SI", 0,J33)</f>
        <v>85</v>
      </c>
      <c r="AH33" s="199">
        <f>AG33*AF33</f>
        <v>3060</v>
      </c>
      <c r="AI33" s="200"/>
    </row>
    <row r="34" spans="1:35">
      <c r="A34" s="108">
        <v>2016</v>
      </c>
      <c r="B34" s="108">
        <v>127</v>
      </c>
      <c r="C34" s="109" t="s">
        <v>172</v>
      </c>
      <c r="D34" s="194" t="s">
        <v>189</v>
      </c>
      <c r="E34" s="109" t="s">
        <v>190</v>
      </c>
      <c r="F34" s="111" t="s">
        <v>191</v>
      </c>
      <c r="G34" s="112">
        <v>702.77</v>
      </c>
      <c r="H34" s="112">
        <v>126.73</v>
      </c>
      <c r="I34" s="143" t="s">
        <v>151</v>
      </c>
      <c r="J34" s="112">
        <f>IF(I34="SI", G34-H34,G34)</f>
        <v>702.77</v>
      </c>
      <c r="K34" s="195" t="s">
        <v>192</v>
      </c>
      <c r="L34" s="108">
        <v>2016</v>
      </c>
      <c r="M34" s="108">
        <v>439</v>
      </c>
      <c r="N34" s="109" t="s">
        <v>193</v>
      </c>
      <c r="O34" s="111" t="s">
        <v>194</v>
      </c>
      <c r="P34" s="109" t="s">
        <v>195</v>
      </c>
      <c r="Q34" s="109" t="s">
        <v>94</v>
      </c>
      <c r="R34" s="108" t="s">
        <v>84</v>
      </c>
      <c r="S34" s="111" t="s">
        <v>84</v>
      </c>
      <c r="T34" s="108">
        <v>1010403</v>
      </c>
      <c r="U34" s="108">
        <v>360</v>
      </c>
      <c r="V34" s="108">
        <v>1400</v>
      </c>
      <c r="W34" s="108">
        <v>1</v>
      </c>
      <c r="X34" s="113">
        <v>2016</v>
      </c>
      <c r="Y34" s="113">
        <v>99</v>
      </c>
      <c r="Z34" s="113">
        <v>0</v>
      </c>
      <c r="AA34" s="114" t="s">
        <v>86</v>
      </c>
      <c r="AB34" s="108">
        <v>437</v>
      </c>
      <c r="AC34" s="109" t="s">
        <v>86</v>
      </c>
      <c r="AD34" s="196" t="s">
        <v>196</v>
      </c>
      <c r="AE34" s="196" t="s">
        <v>86</v>
      </c>
      <c r="AF34" s="197">
        <f>AE34-AD34</f>
        <v>237</v>
      </c>
      <c r="AG34" s="198">
        <f>IF(AI34="SI", 0,J34)</f>
        <v>702.77</v>
      </c>
      <c r="AH34" s="199">
        <f>AG34*AF34</f>
        <v>166556.49</v>
      </c>
      <c r="AI34" s="200"/>
    </row>
    <row r="35" spans="1:35">
      <c r="A35" s="108">
        <v>2016</v>
      </c>
      <c r="B35" s="108">
        <v>128</v>
      </c>
      <c r="C35" s="109" t="s">
        <v>172</v>
      </c>
      <c r="D35" s="194" t="s">
        <v>197</v>
      </c>
      <c r="E35" s="109" t="s">
        <v>161</v>
      </c>
      <c r="F35" s="111" t="s">
        <v>191</v>
      </c>
      <c r="G35" s="112">
        <v>2196</v>
      </c>
      <c r="H35" s="112">
        <v>396</v>
      </c>
      <c r="I35" s="143" t="s">
        <v>79</v>
      </c>
      <c r="J35" s="112">
        <f>IF(I35="SI", G35-H35,G35)</f>
        <v>1800</v>
      </c>
      <c r="K35" s="195" t="s">
        <v>198</v>
      </c>
      <c r="L35" s="108">
        <v>2016</v>
      </c>
      <c r="M35" s="108">
        <v>1171</v>
      </c>
      <c r="N35" s="109" t="s">
        <v>161</v>
      </c>
      <c r="O35" s="111" t="s">
        <v>194</v>
      </c>
      <c r="P35" s="109" t="s">
        <v>195</v>
      </c>
      <c r="Q35" s="109" t="s">
        <v>94</v>
      </c>
      <c r="R35" s="108" t="s">
        <v>84</v>
      </c>
      <c r="S35" s="111" t="s">
        <v>84</v>
      </c>
      <c r="T35" s="108">
        <v>1010403</v>
      </c>
      <c r="U35" s="108">
        <v>360</v>
      </c>
      <c r="V35" s="108">
        <v>1400</v>
      </c>
      <c r="W35" s="108">
        <v>1</v>
      </c>
      <c r="X35" s="113">
        <v>2016</v>
      </c>
      <c r="Y35" s="113">
        <v>100</v>
      </c>
      <c r="Z35" s="113">
        <v>0</v>
      </c>
      <c r="AA35" s="114" t="s">
        <v>86</v>
      </c>
      <c r="AB35" s="108">
        <v>438</v>
      </c>
      <c r="AC35" s="109" t="s">
        <v>86</v>
      </c>
      <c r="AD35" s="196" t="s">
        <v>156</v>
      </c>
      <c r="AE35" s="196" t="s">
        <v>86</v>
      </c>
      <c r="AF35" s="197">
        <f>AE35-AD35</f>
        <v>107</v>
      </c>
      <c r="AG35" s="198">
        <f>IF(AI35="SI", 0,J35)</f>
        <v>1800</v>
      </c>
      <c r="AH35" s="199">
        <f>AG35*AF35</f>
        <v>192600</v>
      </c>
      <c r="AI35" s="200"/>
    </row>
    <row r="36" spans="1:35">
      <c r="A36" s="108">
        <v>2016</v>
      </c>
      <c r="B36" s="108">
        <v>130</v>
      </c>
      <c r="C36" s="109" t="s">
        <v>172</v>
      </c>
      <c r="D36" s="194" t="s">
        <v>199</v>
      </c>
      <c r="E36" s="109" t="s">
        <v>144</v>
      </c>
      <c r="F36" s="111" t="s">
        <v>78</v>
      </c>
      <c r="G36" s="112">
        <v>101.72</v>
      </c>
      <c r="H36" s="112">
        <v>18.34</v>
      </c>
      <c r="I36" s="143" t="s">
        <v>79</v>
      </c>
      <c r="J36" s="112">
        <f>IF(I36="SI", G36-H36,G36)</f>
        <v>83.38</v>
      </c>
      <c r="K36" s="195" t="s">
        <v>80</v>
      </c>
      <c r="L36" s="108">
        <v>2016</v>
      </c>
      <c r="M36" s="108">
        <v>504</v>
      </c>
      <c r="N36" s="109" t="s">
        <v>145</v>
      </c>
      <c r="O36" s="111" t="s">
        <v>106</v>
      </c>
      <c r="P36" s="109" t="s">
        <v>107</v>
      </c>
      <c r="Q36" s="109" t="s">
        <v>94</v>
      </c>
      <c r="R36" s="108" t="s">
        <v>84</v>
      </c>
      <c r="S36" s="111" t="s">
        <v>84</v>
      </c>
      <c r="T36" s="108">
        <v>1010203</v>
      </c>
      <c r="U36" s="108">
        <v>140</v>
      </c>
      <c r="V36" s="108">
        <v>450</v>
      </c>
      <c r="W36" s="108">
        <v>7</v>
      </c>
      <c r="X36" s="113">
        <v>2016</v>
      </c>
      <c r="Y36" s="113">
        <v>28</v>
      </c>
      <c r="Z36" s="113">
        <v>0</v>
      </c>
      <c r="AA36" s="114" t="s">
        <v>137</v>
      </c>
      <c r="AB36" s="108">
        <v>333</v>
      </c>
      <c r="AC36" s="109" t="s">
        <v>137</v>
      </c>
      <c r="AD36" s="196" t="s">
        <v>146</v>
      </c>
      <c r="AE36" s="196" t="s">
        <v>137</v>
      </c>
      <c r="AF36" s="197">
        <f>AE36-AD36</f>
        <v>181</v>
      </c>
      <c r="AG36" s="198">
        <f>IF(AI36="SI", 0,J36)</f>
        <v>83.38</v>
      </c>
      <c r="AH36" s="199">
        <f>AG36*AF36</f>
        <v>15091.779999999999</v>
      </c>
      <c r="AI36" s="200"/>
    </row>
    <row r="37" spans="1:35">
      <c r="A37" s="108">
        <v>2016</v>
      </c>
      <c r="B37" s="108">
        <v>131</v>
      </c>
      <c r="C37" s="109" t="s">
        <v>172</v>
      </c>
      <c r="D37" s="194" t="s">
        <v>200</v>
      </c>
      <c r="E37" s="109" t="s">
        <v>201</v>
      </c>
      <c r="F37" s="111" t="s">
        <v>78</v>
      </c>
      <c r="G37" s="112">
        <v>370.99</v>
      </c>
      <c r="H37" s="112">
        <v>66.900000000000006</v>
      </c>
      <c r="I37" s="143" t="s">
        <v>79</v>
      </c>
      <c r="J37" s="112">
        <f>IF(I37="SI", G37-H37,G37)</f>
        <v>304.09000000000003</v>
      </c>
      <c r="K37" s="195" t="s">
        <v>80</v>
      </c>
      <c r="L37" s="108">
        <v>2016</v>
      </c>
      <c r="M37" s="108">
        <v>792</v>
      </c>
      <c r="N37" s="109" t="s">
        <v>202</v>
      </c>
      <c r="O37" s="111" t="s">
        <v>106</v>
      </c>
      <c r="P37" s="109" t="s">
        <v>107</v>
      </c>
      <c r="Q37" s="109" t="s">
        <v>94</v>
      </c>
      <c r="R37" s="108" t="s">
        <v>84</v>
      </c>
      <c r="S37" s="111" t="s">
        <v>84</v>
      </c>
      <c r="T37" s="108">
        <v>1010203</v>
      </c>
      <c r="U37" s="108">
        <v>140</v>
      </c>
      <c r="V37" s="108">
        <v>450</v>
      </c>
      <c r="W37" s="108">
        <v>7</v>
      </c>
      <c r="X37" s="113">
        <v>2016</v>
      </c>
      <c r="Y37" s="113">
        <v>28</v>
      </c>
      <c r="Z37" s="113">
        <v>0</v>
      </c>
      <c r="AA37" s="114" t="s">
        <v>137</v>
      </c>
      <c r="AB37" s="108">
        <v>333</v>
      </c>
      <c r="AC37" s="109" t="s">
        <v>137</v>
      </c>
      <c r="AD37" s="196" t="s">
        <v>203</v>
      </c>
      <c r="AE37" s="196" t="s">
        <v>137</v>
      </c>
      <c r="AF37" s="197">
        <f>AE37-AD37</f>
        <v>145</v>
      </c>
      <c r="AG37" s="198">
        <f>IF(AI37="SI", 0,J37)</f>
        <v>304.09000000000003</v>
      </c>
      <c r="AH37" s="199">
        <f>AG37*AF37</f>
        <v>44093.05</v>
      </c>
      <c r="AI37" s="200"/>
    </row>
    <row r="38" spans="1:35">
      <c r="A38" s="108">
        <v>2016</v>
      </c>
      <c r="B38" s="108">
        <v>132</v>
      </c>
      <c r="C38" s="109" t="s">
        <v>172</v>
      </c>
      <c r="D38" s="194" t="s">
        <v>204</v>
      </c>
      <c r="E38" s="109" t="s">
        <v>203</v>
      </c>
      <c r="F38" s="111" t="s">
        <v>78</v>
      </c>
      <c r="G38" s="112">
        <v>140.91</v>
      </c>
      <c r="H38" s="112">
        <v>25.41</v>
      </c>
      <c r="I38" s="143" t="s">
        <v>79</v>
      </c>
      <c r="J38" s="112">
        <f>IF(I38="SI", G38-H38,G38)</f>
        <v>115.5</v>
      </c>
      <c r="K38" s="195" t="s">
        <v>80</v>
      </c>
      <c r="L38" s="108">
        <v>2016</v>
      </c>
      <c r="M38" s="108">
        <v>1041</v>
      </c>
      <c r="N38" s="109" t="s">
        <v>205</v>
      </c>
      <c r="O38" s="111" t="s">
        <v>106</v>
      </c>
      <c r="P38" s="109" t="s">
        <v>107</v>
      </c>
      <c r="Q38" s="109" t="s">
        <v>94</v>
      </c>
      <c r="R38" s="108" t="s">
        <v>84</v>
      </c>
      <c r="S38" s="111" t="s">
        <v>84</v>
      </c>
      <c r="T38" s="108">
        <v>1080203</v>
      </c>
      <c r="U38" s="108">
        <v>2890</v>
      </c>
      <c r="V38" s="108">
        <v>7430</v>
      </c>
      <c r="W38" s="108">
        <v>99</v>
      </c>
      <c r="X38" s="113">
        <v>2016</v>
      </c>
      <c r="Y38" s="113">
        <v>27</v>
      </c>
      <c r="Z38" s="113">
        <v>0</v>
      </c>
      <c r="AA38" s="114" t="s">
        <v>137</v>
      </c>
      <c r="AB38" s="108">
        <v>334</v>
      </c>
      <c r="AC38" s="109" t="s">
        <v>137</v>
      </c>
      <c r="AD38" s="196" t="s">
        <v>206</v>
      </c>
      <c r="AE38" s="196" t="s">
        <v>137</v>
      </c>
      <c r="AF38" s="197">
        <f>AE38-AD38</f>
        <v>114</v>
      </c>
      <c r="AG38" s="198">
        <f>IF(AI38="SI", 0,J38)</f>
        <v>115.5</v>
      </c>
      <c r="AH38" s="199">
        <f>AG38*AF38</f>
        <v>13167</v>
      </c>
      <c r="AI38" s="200"/>
    </row>
    <row r="39" spans="1:35">
      <c r="A39" s="108">
        <v>2016</v>
      </c>
      <c r="B39" s="108">
        <v>133</v>
      </c>
      <c r="C39" s="109" t="s">
        <v>172</v>
      </c>
      <c r="D39" s="194" t="s">
        <v>207</v>
      </c>
      <c r="E39" s="109" t="s">
        <v>203</v>
      </c>
      <c r="F39" s="111" t="s">
        <v>78</v>
      </c>
      <c r="G39" s="112">
        <v>70.36</v>
      </c>
      <c r="H39" s="112">
        <v>12.69</v>
      </c>
      <c r="I39" s="143" t="s">
        <v>79</v>
      </c>
      <c r="J39" s="112">
        <f>IF(I39="SI", G39-H39,G39)</f>
        <v>57.67</v>
      </c>
      <c r="K39" s="195" t="s">
        <v>80</v>
      </c>
      <c r="L39" s="108">
        <v>2016</v>
      </c>
      <c r="M39" s="108">
        <v>1042</v>
      </c>
      <c r="N39" s="109" t="s">
        <v>205</v>
      </c>
      <c r="O39" s="111" t="s">
        <v>106</v>
      </c>
      <c r="P39" s="109" t="s">
        <v>107</v>
      </c>
      <c r="Q39" s="109" t="s">
        <v>94</v>
      </c>
      <c r="R39" s="108" t="s">
        <v>84</v>
      </c>
      <c r="S39" s="111" t="s">
        <v>84</v>
      </c>
      <c r="T39" s="108">
        <v>1080203</v>
      </c>
      <c r="U39" s="108">
        <v>2890</v>
      </c>
      <c r="V39" s="108">
        <v>7430</v>
      </c>
      <c r="W39" s="108">
        <v>99</v>
      </c>
      <c r="X39" s="113">
        <v>2016</v>
      </c>
      <c r="Y39" s="113">
        <v>27</v>
      </c>
      <c r="Z39" s="113">
        <v>0</v>
      </c>
      <c r="AA39" s="114" t="s">
        <v>137</v>
      </c>
      <c r="AB39" s="108">
        <v>334</v>
      </c>
      <c r="AC39" s="109" t="s">
        <v>137</v>
      </c>
      <c r="AD39" s="196" t="s">
        <v>206</v>
      </c>
      <c r="AE39" s="196" t="s">
        <v>137</v>
      </c>
      <c r="AF39" s="197">
        <f>AE39-AD39</f>
        <v>114</v>
      </c>
      <c r="AG39" s="198">
        <f>IF(AI39="SI", 0,J39)</f>
        <v>57.67</v>
      </c>
      <c r="AH39" s="199">
        <f>AG39*AF39</f>
        <v>6574.38</v>
      </c>
      <c r="AI39" s="200"/>
    </row>
    <row r="40" spans="1:35">
      <c r="A40" s="108">
        <v>2016</v>
      </c>
      <c r="B40" s="108">
        <v>134</v>
      </c>
      <c r="C40" s="109" t="s">
        <v>172</v>
      </c>
      <c r="D40" s="194" t="s">
        <v>208</v>
      </c>
      <c r="E40" s="109" t="s">
        <v>203</v>
      </c>
      <c r="F40" s="111" t="s">
        <v>78</v>
      </c>
      <c r="G40" s="112">
        <v>126.83</v>
      </c>
      <c r="H40" s="112">
        <v>22.87</v>
      </c>
      <c r="I40" s="143" t="s">
        <v>79</v>
      </c>
      <c r="J40" s="112">
        <f>IF(I40="SI", G40-H40,G40)</f>
        <v>103.96</v>
      </c>
      <c r="K40" s="195" t="s">
        <v>80</v>
      </c>
      <c r="L40" s="108">
        <v>2016</v>
      </c>
      <c r="M40" s="108">
        <v>1043</v>
      </c>
      <c r="N40" s="109" t="s">
        <v>205</v>
      </c>
      <c r="O40" s="111" t="s">
        <v>106</v>
      </c>
      <c r="P40" s="109" t="s">
        <v>107</v>
      </c>
      <c r="Q40" s="109" t="s">
        <v>94</v>
      </c>
      <c r="R40" s="108" t="s">
        <v>84</v>
      </c>
      <c r="S40" s="111" t="s">
        <v>84</v>
      </c>
      <c r="T40" s="108">
        <v>1080203</v>
      </c>
      <c r="U40" s="108">
        <v>2890</v>
      </c>
      <c r="V40" s="108">
        <v>7430</v>
      </c>
      <c r="W40" s="108">
        <v>99</v>
      </c>
      <c r="X40" s="113">
        <v>2016</v>
      </c>
      <c r="Y40" s="113">
        <v>27</v>
      </c>
      <c r="Z40" s="113">
        <v>0</v>
      </c>
      <c r="AA40" s="114" t="s">
        <v>137</v>
      </c>
      <c r="AB40" s="108">
        <v>334</v>
      </c>
      <c r="AC40" s="109" t="s">
        <v>137</v>
      </c>
      <c r="AD40" s="196" t="s">
        <v>206</v>
      </c>
      <c r="AE40" s="196" t="s">
        <v>137</v>
      </c>
      <c r="AF40" s="197">
        <f>AE40-AD40</f>
        <v>114</v>
      </c>
      <c r="AG40" s="198">
        <f>IF(AI40="SI", 0,J40)</f>
        <v>103.96</v>
      </c>
      <c r="AH40" s="199">
        <f>AG40*AF40</f>
        <v>11851.439999999999</v>
      </c>
      <c r="AI40" s="200"/>
    </row>
    <row r="41" spans="1:35">
      <c r="A41" s="108">
        <v>2016</v>
      </c>
      <c r="B41" s="108">
        <v>135</v>
      </c>
      <c r="C41" s="109" t="s">
        <v>172</v>
      </c>
      <c r="D41" s="194" t="s">
        <v>209</v>
      </c>
      <c r="E41" s="109" t="s">
        <v>203</v>
      </c>
      <c r="F41" s="111" t="s">
        <v>78</v>
      </c>
      <c r="G41" s="112">
        <v>70.36</v>
      </c>
      <c r="H41" s="112">
        <v>12.69</v>
      </c>
      <c r="I41" s="143" t="s">
        <v>79</v>
      </c>
      <c r="J41" s="112">
        <f>IF(I41="SI", G41-H41,G41)</f>
        <v>57.67</v>
      </c>
      <c r="K41" s="195" t="s">
        <v>80</v>
      </c>
      <c r="L41" s="108">
        <v>2016</v>
      </c>
      <c r="M41" s="108">
        <v>1046</v>
      </c>
      <c r="N41" s="109" t="s">
        <v>205</v>
      </c>
      <c r="O41" s="111" t="s">
        <v>106</v>
      </c>
      <c r="P41" s="109" t="s">
        <v>107</v>
      </c>
      <c r="Q41" s="109" t="s">
        <v>94</v>
      </c>
      <c r="R41" s="108" t="s">
        <v>84</v>
      </c>
      <c r="S41" s="111" t="s">
        <v>84</v>
      </c>
      <c r="T41" s="108">
        <v>1080203</v>
      </c>
      <c r="U41" s="108">
        <v>2890</v>
      </c>
      <c r="V41" s="108">
        <v>7430</v>
      </c>
      <c r="W41" s="108">
        <v>99</v>
      </c>
      <c r="X41" s="113">
        <v>2016</v>
      </c>
      <c r="Y41" s="113">
        <v>27</v>
      </c>
      <c r="Z41" s="113">
        <v>0</v>
      </c>
      <c r="AA41" s="114" t="s">
        <v>137</v>
      </c>
      <c r="AB41" s="108">
        <v>335</v>
      </c>
      <c r="AC41" s="109" t="s">
        <v>137</v>
      </c>
      <c r="AD41" s="196" t="s">
        <v>206</v>
      </c>
      <c r="AE41" s="196" t="s">
        <v>137</v>
      </c>
      <c r="AF41" s="197">
        <f>AE41-AD41</f>
        <v>114</v>
      </c>
      <c r="AG41" s="198">
        <f>IF(AI41="SI", 0,J41)</f>
        <v>57.67</v>
      </c>
      <c r="AH41" s="199">
        <f>AG41*AF41</f>
        <v>6574.38</v>
      </c>
      <c r="AI41" s="200"/>
    </row>
    <row r="42" spans="1:35">
      <c r="A42" s="108">
        <v>2016</v>
      </c>
      <c r="B42" s="108">
        <v>136</v>
      </c>
      <c r="C42" s="109" t="s">
        <v>172</v>
      </c>
      <c r="D42" s="194" t="s">
        <v>210</v>
      </c>
      <c r="E42" s="109" t="s">
        <v>203</v>
      </c>
      <c r="F42" s="111" t="s">
        <v>78</v>
      </c>
      <c r="G42" s="112">
        <v>70.36</v>
      </c>
      <c r="H42" s="112">
        <v>12.69</v>
      </c>
      <c r="I42" s="143" t="s">
        <v>79</v>
      </c>
      <c r="J42" s="112">
        <f>IF(I42="SI", G42-H42,G42)</f>
        <v>57.67</v>
      </c>
      <c r="K42" s="195" t="s">
        <v>80</v>
      </c>
      <c r="L42" s="108">
        <v>2016</v>
      </c>
      <c r="M42" s="108">
        <v>1047</v>
      </c>
      <c r="N42" s="109" t="s">
        <v>205</v>
      </c>
      <c r="O42" s="111" t="s">
        <v>106</v>
      </c>
      <c r="P42" s="109" t="s">
        <v>107</v>
      </c>
      <c r="Q42" s="109" t="s">
        <v>94</v>
      </c>
      <c r="R42" s="108" t="s">
        <v>84</v>
      </c>
      <c r="S42" s="111" t="s">
        <v>84</v>
      </c>
      <c r="T42" s="108">
        <v>1080203</v>
      </c>
      <c r="U42" s="108">
        <v>2890</v>
      </c>
      <c r="V42" s="108">
        <v>7430</v>
      </c>
      <c r="W42" s="108">
        <v>99</v>
      </c>
      <c r="X42" s="113">
        <v>2016</v>
      </c>
      <c r="Y42" s="113">
        <v>27</v>
      </c>
      <c r="Z42" s="113">
        <v>0</v>
      </c>
      <c r="AA42" s="114" t="s">
        <v>137</v>
      </c>
      <c r="AB42" s="108">
        <v>334</v>
      </c>
      <c r="AC42" s="109" t="s">
        <v>137</v>
      </c>
      <c r="AD42" s="196" t="s">
        <v>206</v>
      </c>
      <c r="AE42" s="196" t="s">
        <v>137</v>
      </c>
      <c r="AF42" s="197">
        <f>AE42-AD42</f>
        <v>114</v>
      </c>
      <c r="AG42" s="198">
        <f>IF(AI42="SI", 0,J42)</f>
        <v>57.67</v>
      </c>
      <c r="AH42" s="199">
        <f>AG42*AF42</f>
        <v>6574.38</v>
      </c>
      <c r="AI42" s="200"/>
    </row>
    <row r="43" spans="1:35">
      <c r="A43" s="108">
        <v>2016</v>
      </c>
      <c r="B43" s="108">
        <v>137</v>
      </c>
      <c r="C43" s="109" t="s">
        <v>172</v>
      </c>
      <c r="D43" s="194" t="s">
        <v>211</v>
      </c>
      <c r="E43" s="109" t="s">
        <v>212</v>
      </c>
      <c r="F43" s="111" t="s">
        <v>78</v>
      </c>
      <c r="G43" s="112">
        <v>60.3</v>
      </c>
      <c r="H43" s="112">
        <v>10.87</v>
      </c>
      <c r="I43" s="143" t="s">
        <v>79</v>
      </c>
      <c r="J43" s="112">
        <f>IF(I43="SI", G43-H43,G43)</f>
        <v>49.43</v>
      </c>
      <c r="K43" s="195" t="s">
        <v>80</v>
      </c>
      <c r="L43" s="108">
        <v>2016</v>
      </c>
      <c r="M43" s="108">
        <v>1087</v>
      </c>
      <c r="N43" s="109" t="s">
        <v>213</v>
      </c>
      <c r="O43" s="111" t="s">
        <v>106</v>
      </c>
      <c r="P43" s="109" t="s">
        <v>107</v>
      </c>
      <c r="Q43" s="109" t="s">
        <v>94</v>
      </c>
      <c r="R43" s="108" t="s">
        <v>84</v>
      </c>
      <c r="S43" s="111" t="s">
        <v>84</v>
      </c>
      <c r="T43" s="108">
        <v>1010203</v>
      </c>
      <c r="U43" s="108">
        <v>140</v>
      </c>
      <c r="V43" s="108">
        <v>450</v>
      </c>
      <c r="W43" s="108">
        <v>7</v>
      </c>
      <c r="X43" s="113">
        <v>2016</v>
      </c>
      <c r="Y43" s="113">
        <v>28</v>
      </c>
      <c r="Z43" s="113">
        <v>0</v>
      </c>
      <c r="AA43" s="114" t="s">
        <v>137</v>
      </c>
      <c r="AB43" s="108">
        <v>333</v>
      </c>
      <c r="AC43" s="109" t="s">
        <v>137</v>
      </c>
      <c r="AD43" s="196" t="s">
        <v>214</v>
      </c>
      <c r="AE43" s="196" t="s">
        <v>137</v>
      </c>
      <c r="AF43" s="197">
        <f>AE43-AD43</f>
        <v>104</v>
      </c>
      <c r="AG43" s="198">
        <f>IF(AI43="SI", 0,J43)</f>
        <v>49.43</v>
      </c>
      <c r="AH43" s="199">
        <f>AG43*AF43</f>
        <v>5140.72</v>
      </c>
      <c r="AI43" s="200"/>
    </row>
    <row r="44" spans="1:35">
      <c r="A44" s="108">
        <v>2016</v>
      </c>
      <c r="B44" s="108">
        <v>138</v>
      </c>
      <c r="C44" s="109" t="s">
        <v>172</v>
      </c>
      <c r="D44" s="194" t="s">
        <v>215</v>
      </c>
      <c r="E44" s="109" t="s">
        <v>216</v>
      </c>
      <c r="F44" s="111" t="s">
        <v>78</v>
      </c>
      <c r="G44" s="112">
        <v>68.11</v>
      </c>
      <c r="H44" s="112">
        <v>12.28</v>
      </c>
      <c r="I44" s="143" t="s">
        <v>79</v>
      </c>
      <c r="J44" s="112">
        <f>IF(I44="SI", G44-H44,G44)</f>
        <v>55.83</v>
      </c>
      <c r="K44" s="195" t="s">
        <v>80</v>
      </c>
      <c r="L44" s="108">
        <v>2016</v>
      </c>
      <c r="M44" s="108">
        <v>1386</v>
      </c>
      <c r="N44" s="109" t="s">
        <v>174</v>
      </c>
      <c r="O44" s="111" t="s">
        <v>106</v>
      </c>
      <c r="P44" s="109" t="s">
        <v>107</v>
      </c>
      <c r="Q44" s="109" t="s">
        <v>94</v>
      </c>
      <c r="R44" s="108" t="s">
        <v>84</v>
      </c>
      <c r="S44" s="111" t="s">
        <v>84</v>
      </c>
      <c r="T44" s="108">
        <v>1080203</v>
      </c>
      <c r="U44" s="108">
        <v>2890</v>
      </c>
      <c r="V44" s="108">
        <v>7430</v>
      </c>
      <c r="W44" s="108">
        <v>99</v>
      </c>
      <c r="X44" s="113">
        <v>2016</v>
      </c>
      <c r="Y44" s="113">
        <v>27</v>
      </c>
      <c r="Z44" s="113">
        <v>0</v>
      </c>
      <c r="AA44" s="114" t="s">
        <v>137</v>
      </c>
      <c r="AB44" s="108">
        <v>334</v>
      </c>
      <c r="AC44" s="109" t="s">
        <v>137</v>
      </c>
      <c r="AD44" s="196" t="s">
        <v>217</v>
      </c>
      <c r="AE44" s="196" t="s">
        <v>137</v>
      </c>
      <c r="AF44" s="197">
        <f>AE44-AD44</f>
        <v>54</v>
      </c>
      <c r="AG44" s="198">
        <f>IF(AI44="SI", 0,J44)</f>
        <v>55.83</v>
      </c>
      <c r="AH44" s="199">
        <f>AG44*AF44</f>
        <v>3014.8199999999997</v>
      </c>
      <c r="AI44" s="200"/>
    </row>
    <row r="45" spans="1:35">
      <c r="A45" s="108">
        <v>2016</v>
      </c>
      <c r="B45" s="108">
        <v>139</v>
      </c>
      <c r="C45" s="109" t="s">
        <v>172</v>
      </c>
      <c r="D45" s="194" t="s">
        <v>218</v>
      </c>
      <c r="E45" s="109" t="s">
        <v>216</v>
      </c>
      <c r="F45" s="111" t="s">
        <v>78</v>
      </c>
      <c r="G45" s="112">
        <v>68.11</v>
      </c>
      <c r="H45" s="112">
        <v>12.28</v>
      </c>
      <c r="I45" s="143" t="s">
        <v>79</v>
      </c>
      <c r="J45" s="112">
        <f>IF(I45="SI", G45-H45,G45)</f>
        <v>55.83</v>
      </c>
      <c r="K45" s="195" t="s">
        <v>80</v>
      </c>
      <c r="L45" s="108">
        <v>2016</v>
      </c>
      <c r="M45" s="108">
        <v>1388</v>
      </c>
      <c r="N45" s="109" t="s">
        <v>174</v>
      </c>
      <c r="O45" s="111" t="s">
        <v>106</v>
      </c>
      <c r="P45" s="109" t="s">
        <v>107</v>
      </c>
      <c r="Q45" s="109" t="s">
        <v>94</v>
      </c>
      <c r="R45" s="108" t="s">
        <v>84</v>
      </c>
      <c r="S45" s="111" t="s">
        <v>84</v>
      </c>
      <c r="T45" s="108">
        <v>1080203</v>
      </c>
      <c r="U45" s="108">
        <v>2890</v>
      </c>
      <c r="V45" s="108">
        <v>7430</v>
      </c>
      <c r="W45" s="108">
        <v>99</v>
      </c>
      <c r="X45" s="113">
        <v>2016</v>
      </c>
      <c r="Y45" s="113">
        <v>27</v>
      </c>
      <c r="Z45" s="113">
        <v>0</v>
      </c>
      <c r="AA45" s="114" t="s">
        <v>137</v>
      </c>
      <c r="AB45" s="108">
        <v>335</v>
      </c>
      <c r="AC45" s="109" t="s">
        <v>137</v>
      </c>
      <c r="AD45" s="196" t="s">
        <v>217</v>
      </c>
      <c r="AE45" s="196" t="s">
        <v>137</v>
      </c>
      <c r="AF45" s="197">
        <f>AE45-AD45</f>
        <v>54</v>
      </c>
      <c r="AG45" s="198">
        <f>IF(AI45="SI", 0,J45)</f>
        <v>55.83</v>
      </c>
      <c r="AH45" s="199">
        <f>AG45*AF45</f>
        <v>3014.8199999999997</v>
      </c>
      <c r="AI45" s="200"/>
    </row>
    <row r="46" spans="1:35">
      <c r="A46" s="108">
        <v>2016</v>
      </c>
      <c r="B46" s="108">
        <v>140</v>
      </c>
      <c r="C46" s="109" t="s">
        <v>172</v>
      </c>
      <c r="D46" s="194" t="s">
        <v>219</v>
      </c>
      <c r="E46" s="109" t="s">
        <v>216</v>
      </c>
      <c r="F46" s="111" t="s">
        <v>78</v>
      </c>
      <c r="G46" s="112">
        <v>122.76</v>
      </c>
      <c r="H46" s="112">
        <v>22.14</v>
      </c>
      <c r="I46" s="143" t="s">
        <v>79</v>
      </c>
      <c r="J46" s="112">
        <f>IF(I46="SI", G46-H46,G46)</f>
        <v>100.62</v>
      </c>
      <c r="K46" s="195" t="s">
        <v>80</v>
      </c>
      <c r="L46" s="108">
        <v>2016</v>
      </c>
      <c r="M46" s="108">
        <v>1389</v>
      </c>
      <c r="N46" s="109" t="s">
        <v>174</v>
      </c>
      <c r="O46" s="111" t="s">
        <v>106</v>
      </c>
      <c r="P46" s="109" t="s">
        <v>107</v>
      </c>
      <c r="Q46" s="109" t="s">
        <v>94</v>
      </c>
      <c r="R46" s="108" t="s">
        <v>84</v>
      </c>
      <c r="S46" s="111" t="s">
        <v>84</v>
      </c>
      <c r="T46" s="108">
        <v>1080203</v>
      </c>
      <c r="U46" s="108">
        <v>2890</v>
      </c>
      <c r="V46" s="108">
        <v>7430</v>
      </c>
      <c r="W46" s="108">
        <v>99</v>
      </c>
      <c r="X46" s="113">
        <v>2016</v>
      </c>
      <c r="Y46" s="113">
        <v>27</v>
      </c>
      <c r="Z46" s="113">
        <v>0</v>
      </c>
      <c r="AA46" s="114" t="s">
        <v>137</v>
      </c>
      <c r="AB46" s="108">
        <v>335</v>
      </c>
      <c r="AC46" s="109" t="s">
        <v>137</v>
      </c>
      <c r="AD46" s="196" t="s">
        <v>217</v>
      </c>
      <c r="AE46" s="196" t="s">
        <v>137</v>
      </c>
      <c r="AF46" s="197">
        <f>AE46-AD46</f>
        <v>54</v>
      </c>
      <c r="AG46" s="198">
        <f>IF(AI46="SI", 0,J46)</f>
        <v>100.62</v>
      </c>
      <c r="AH46" s="199">
        <f>AG46*AF46</f>
        <v>5433.4800000000005</v>
      </c>
      <c r="AI46" s="200"/>
    </row>
    <row r="47" spans="1:35">
      <c r="A47" s="108">
        <v>2016</v>
      </c>
      <c r="B47" s="108">
        <v>141</v>
      </c>
      <c r="C47" s="109" t="s">
        <v>172</v>
      </c>
      <c r="D47" s="194" t="s">
        <v>220</v>
      </c>
      <c r="E47" s="109" t="s">
        <v>216</v>
      </c>
      <c r="F47" s="111" t="s">
        <v>78</v>
      </c>
      <c r="G47" s="112">
        <v>136.24</v>
      </c>
      <c r="H47" s="112">
        <v>24.57</v>
      </c>
      <c r="I47" s="143" t="s">
        <v>79</v>
      </c>
      <c r="J47" s="112">
        <f>IF(I47="SI", G47-H47,G47)</f>
        <v>111.67000000000002</v>
      </c>
      <c r="K47" s="195" t="s">
        <v>80</v>
      </c>
      <c r="L47" s="108">
        <v>2016</v>
      </c>
      <c r="M47" s="108">
        <v>1390</v>
      </c>
      <c r="N47" s="109" t="s">
        <v>174</v>
      </c>
      <c r="O47" s="111" t="s">
        <v>106</v>
      </c>
      <c r="P47" s="109" t="s">
        <v>107</v>
      </c>
      <c r="Q47" s="109" t="s">
        <v>94</v>
      </c>
      <c r="R47" s="108" t="s">
        <v>84</v>
      </c>
      <c r="S47" s="111" t="s">
        <v>84</v>
      </c>
      <c r="T47" s="108">
        <v>1080203</v>
      </c>
      <c r="U47" s="108">
        <v>2890</v>
      </c>
      <c r="V47" s="108">
        <v>7430</v>
      </c>
      <c r="W47" s="108">
        <v>99</v>
      </c>
      <c r="X47" s="113">
        <v>2016</v>
      </c>
      <c r="Y47" s="113">
        <v>27</v>
      </c>
      <c r="Z47" s="113">
        <v>0</v>
      </c>
      <c r="AA47" s="114" t="s">
        <v>137</v>
      </c>
      <c r="AB47" s="108">
        <v>335</v>
      </c>
      <c r="AC47" s="109" t="s">
        <v>137</v>
      </c>
      <c r="AD47" s="196" t="s">
        <v>217</v>
      </c>
      <c r="AE47" s="196" t="s">
        <v>137</v>
      </c>
      <c r="AF47" s="197">
        <f>AE47-AD47</f>
        <v>54</v>
      </c>
      <c r="AG47" s="198">
        <f>IF(AI47="SI", 0,J47)</f>
        <v>111.67000000000002</v>
      </c>
      <c r="AH47" s="199">
        <f>AG47*AF47</f>
        <v>6030.1800000000012</v>
      </c>
      <c r="AI47" s="200"/>
    </row>
    <row r="48" spans="1:35">
      <c r="A48" s="108">
        <v>2016</v>
      </c>
      <c r="B48" s="108">
        <v>142</v>
      </c>
      <c r="C48" s="109" t="s">
        <v>172</v>
      </c>
      <c r="D48" s="194" t="s">
        <v>221</v>
      </c>
      <c r="E48" s="109" t="s">
        <v>216</v>
      </c>
      <c r="F48" s="111" t="s">
        <v>78</v>
      </c>
      <c r="G48" s="112">
        <v>68.11</v>
      </c>
      <c r="H48" s="112">
        <v>12.28</v>
      </c>
      <c r="I48" s="143" t="s">
        <v>79</v>
      </c>
      <c r="J48" s="112">
        <f>IF(I48="SI", G48-H48,G48)</f>
        <v>55.83</v>
      </c>
      <c r="K48" s="195" t="s">
        <v>80</v>
      </c>
      <c r="L48" s="108">
        <v>2016</v>
      </c>
      <c r="M48" s="108">
        <v>1391</v>
      </c>
      <c r="N48" s="109" t="s">
        <v>174</v>
      </c>
      <c r="O48" s="111" t="s">
        <v>106</v>
      </c>
      <c r="P48" s="109" t="s">
        <v>107</v>
      </c>
      <c r="Q48" s="109" t="s">
        <v>94</v>
      </c>
      <c r="R48" s="108" t="s">
        <v>84</v>
      </c>
      <c r="S48" s="111" t="s">
        <v>84</v>
      </c>
      <c r="T48" s="108">
        <v>1080203</v>
      </c>
      <c r="U48" s="108">
        <v>2890</v>
      </c>
      <c r="V48" s="108">
        <v>7430</v>
      </c>
      <c r="W48" s="108">
        <v>99</v>
      </c>
      <c r="X48" s="113">
        <v>2016</v>
      </c>
      <c r="Y48" s="113">
        <v>27</v>
      </c>
      <c r="Z48" s="113">
        <v>0</v>
      </c>
      <c r="AA48" s="114" t="s">
        <v>137</v>
      </c>
      <c r="AB48" s="108">
        <v>335</v>
      </c>
      <c r="AC48" s="109" t="s">
        <v>137</v>
      </c>
      <c r="AD48" s="196" t="s">
        <v>217</v>
      </c>
      <c r="AE48" s="196" t="s">
        <v>137</v>
      </c>
      <c r="AF48" s="197">
        <f>AE48-AD48</f>
        <v>54</v>
      </c>
      <c r="AG48" s="198">
        <f>IF(AI48="SI", 0,J48)</f>
        <v>55.83</v>
      </c>
      <c r="AH48" s="199">
        <f>AG48*AF48</f>
        <v>3014.8199999999997</v>
      </c>
      <c r="AI48" s="200"/>
    </row>
    <row r="49" spans="1:35">
      <c r="A49" s="108">
        <v>2016</v>
      </c>
      <c r="B49" s="108">
        <v>143</v>
      </c>
      <c r="C49" s="109" t="s">
        <v>222</v>
      </c>
      <c r="D49" s="194" t="s">
        <v>223</v>
      </c>
      <c r="E49" s="109" t="s">
        <v>224</v>
      </c>
      <c r="F49" s="111" t="s">
        <v>225</v>
      </c>
      <c r="G49" s="112">
        <v>97.6</v>
      </c>
      <c r="H49" s="112">
        <v>17.600000000000001</v>
      </c>
      <c r="I49" s="143" t="s">
        <v>79</v>
      </c>
      <c r="J49" s="112">
        <f>IF(I49="SI", G49-H49,G49)</f>
        <v>80</v>
      </c>
      <c r="K49" s="195" t="s">
        <v>226</v>
      </c>
      <c r="L49" s="108">
        <v>2016</v>
      </c>
      <c r="M49" s="108">
        <v>1448</v>
      </c>
      <c r="N49" s="109" t="s">
        <v>227</v>
      </c>
      <c r="O49" s="111" t="s">
        <v>228</v>
      </c>
      <c r="P49" s="109" t="s">
        <v>229</v>
      </c>
      <c r="Q49" s="109" t="s">
        <v>94</v>
      </c>
      <c r="R49" s="108" t="s">
        <v>84</v>
      </c>
      <c r="S49" s="111" t="s">
        <v>84</v>
      </c>
      <c r="T49" s="108">
        <v>1010202</v>
      </c>
      <c r="U49" s="108">
        <v>130</v>
      </c>
      <c r="V49" s="108">
        <v>450</v>
      </c>
      <c r="W49" s="108">
        <v>1</v>
      </c>
      <c r="X49" s="113">
        <v>2016</v>
      </c>
      <c r="Y49" s="113">
        <v>94</v>
      </c>
      <c r="Z49" s="113">
        <v>0</v>
      </c>
      <c r="AA49" s="114" t="s">
        <v>86</v>
      </c>
      <c r="AB49" s="108">
        <v>441</v>
      </c>
      <c r="AC49" s="109" t="s">
        <v>86</v>
      </c>
      <c r="AD49" s="196" t="s">
        <v>230</v>
      </c>
      <c r="AE49" s="196" t="s">
        <v>86</v>
      </c>
      <c r="AF49" s="197">
        <f>AE49-AD49</f>
        <v>59</v>
      </c>
      <c r="AG49" s="198">
        <f>IF(AI49="SI", 0,J49)</f>
        <v>80</v>
      </c>
      <c r="AH49" s="199">
        <f>AG49*AF49</f>
        <v>4720</v>
      </c>
      <c r="AI49" s="200"/>
    </row>
    <row r="50" spans="1:35">
      <c r="A50" s="108">
        <v>2016</v>
      </c>
      <c r="B50" s="108">
        <v>144</v>
      </c>
      <c r="C50" s="109" t="s">
        <v>222</v>
      </c>
      <c r="D50" s="194" t="s">
        <v>231</v>
      </c>
      <c r="E50" s="109" t="s">
        <v>174</v>
      </c>
      <c r="F50" s="111" t="s">
        <v>232</v>
      </c>
      <c r="G50" s="112">
        <v>18.420000000000002</v>
      </c>
      <c r="H50" s="112">
        <v>3.26</v>
      </c>
      <c r="I50" s="143" t="s">
        <v>79</v>
      </c>
      <c r="J50" s="112">
        <f>IF(I50="SI", G50-H50,G50)</f>
        <v>15.160000000000002</v>
      </c>
      <c r="K50" s="195" t="s">
        <v>233</v>
      </c>
      <c r="L50" s="108">
        <v>2016</v>
      </c>
      <c r="M50" s="108">
        <v>1443</v>
      </c>
      <c r="N50" s="109" t="s">
        <v>227</v>
      </c>
      <c r="O50" s="111" t="s">
        <v>234</v>
      </c>
      <c r="P50" s="109" t="s">
        <v>235</v>
      </c>
      <c r="Q50" s="109" t="s">
        <v>235</v>
      </c>
      <c r="R50" s="108" t="s">
        <v>84</v>
      </c>
      <c r="S50" s="111" t="s">
        <v>84</v>
      </c>
      <c r="T50" s="108">
        <v>1010203</v>
      </c>
      <c r="U50" s="108">
        <v>140</v>
      </c>
      <c r="V50" s="108">
        <v>450</v>
      </c>
      <c r="W50" s="108">
        <v>4</v>
      </c>
      <c r="X50" s="113">
        <v>2016</v>
      </c>
      <c r="Y50" s="113">
        <v>29</v>
      </c>
      <c r="Z50" s="113">
        <v>0</v>
      </c>
      <c r="AA50" s="114" t="s">
        <v>131</v>
      </c>
      <c r="AB50" s="108">
        <v>303</v>
      </c>
      <c r="AC50" s="109" t="s">
        <v>131</v>
      </c>
      <c r="AD50" s="196" t="s">
        <v>236</v>
      </c>
      <c r="AE50" s="196" t="s">
        <v>131</v>
      </c>
      <c r="AF50" s="197">
        <f>AE50-AD50</f>
        <v>32</v>
      </c>
      <c r="AG50" s="198">
        <f>IF(AI50="SI", 0,J50)</f>
        <v>15.160000000000002</v>
      </c>
      <c r="AH50" s="199">
        <f>AG50*AF50</f>
        <v>485.12000000000006</v>
      </c>
      <c r="AI50" s="200"/>
    </row>
    <row r="51" spans="1:35">
      <c r="A51" s="108">
        <v>2016</v>
      </c>
      <c r="B51" s="108">
        <v>145</v>
      </c>
      <c r="C51" s="109" t="s">
        <v>237</v>
      </c>
      <c r="D51" s="194" t="s">
        <v>238</v>
      </c>
      <c r="E51" s="109" t="s">
        <v>239</v>
      </c>
      <c r="F51" s="111" t="s">
        <v>240</v>
      </c>
      <c r="G51" s="112">
        <v>66.64</v>
      </c>
      <c r="H51" s="112">
        <v>11.52</v>
      </c>
      <c r="I51" s="143" t="s">
        <v>79</v>
      </c>
      <c r="J51" s="112">
        <f>IF(I51="SI", G51-H51,G51)</f>
        <v>55.120000000000005</v>
      </c>
      <c r="K51" s="195" t="s">
        <v>233</v>
      </c>
      <c r="L51" s="108">
        <v>2016</v>
      </c>
      <c r="M51" s="108">
        <v>1573</v>
      </c>
      <c r="N51" s="109" t="s">
        <v>237</v>
      </c>
      <c r="O51" s="111" t="s">
        <v>241</v>
      </c>
      <c r="P51" s="109" t="s">
        <v>242</v>
      </c>
      <c r="Q51" s="109" t="s">
        <v>94</v>
      </c>
      <c r="R51" s="108" t="s">
        <v>84</v>
      </c>
      <c r="S51" s="111" t="s">
        <v>84</v>
      </c>
      <c r="T51" s="108">
        <v>1010203</v>
      </c>
      <c r="U51" s="108">
        <v>140</v>
      </c>
      <c r="V51" s="108">
        <v>450</v>
      </c>
      <c r="W51" s="108">
        <v>4</v>
      </c>
      <c r="X51" s="113">
        <v>2016</v>
      </c>
      <c r="Y51" s="113">
        <v>29</v>
      </c>
      <c r="Z51" s="113">
        <v>0</v>
      </c>
      <c r="AA51" s="114" t="s">
        <v>243</v>
      </c>
      <c r="AB51" s="108">
        <v>383</v>
      </c>
      <c r="AC51" s="109" t="s">
        <v>243</v>
      </c>
      <c r="AD51" s="196" t="s">
        <v>86</v>
      </c>
      <c r="AE51" s="196" t="s">
        <v>243</v>
      </c>
      <c r="AF51" s="197">
        <f>AE51-AD51</f>
        <v>-28</v>
      </c>
      <c r="AG51" s="198">
        <f>IF(AI51="SI", 0,J51)</f>
        <v>55.120000000000005</v>
      </c>
      <c r="AH51" s="199">
        <f>AG51*AF51</f>
        <v>-1543.3600000000001</v>
      </c>
      <c r="AI51" s="200"/>
    </row>
    <row r="52" spans="1:35">
      <c r="A52" s="108">
        <v>2016</v>
      </c>
      <c r="B52" s="108">
        <v>146</v>
      </c>
      <c r="C52" s="109" t="s">
        <v>237</v>
      </c>
      <c r="D52" s="194" t="s">
        <v>244</v>
      </c>
      <c r="E52" s="109" t="s">
        <v>245</v>
      </c>
      <c r="F52" s="111" t="s">
        <v>246</v>
      </c>
      <c r="G52" s="112">
        <v>70</v>
      </c>
      <c r="H52" s="112">
        <v>12.62</v>
      </c>
      <c r="I52" s="143" t="s">
        <v>79</v>
      </c>
      <c r="J52" s="112">
        <f>IF(I52="SI", G52-H52,G52)</f>
        <v>57.38</v>
      </c>
      <c r="K52" s="195" t="s">
        <v>233</v>
      </c>
      <c r="L52" s="108">
        <v>2016</v>
      </c>
      <c r="M52" s="108">
        <v>1296</v>
      </c>
      <c r="N52" s="109" t="s">
        <v>247</v>
      </c>
      <c r="O52" s="111" t="s">
        <v>241</v>
      </c>
      <c r="P52" s="109" t="s">
        <v>242</v>
      </c>
      <c r="Q52" s="109" t="s">
        <v>94</v>
      </c>
      <c r="R52" s="108" t="s">
        <v>84</v>
      </c>
      <c r="S52" s="111" t="s">
        <v>84</v>
      </c>
      <c r="T52" s="108">
        <v>1010203</v>
      </c>
      <c r="U52" s="108">
        <v>140</v>
      </c>
      <c r="V52" s="108">
        <v>450</v>
      </c>
      <c r="W52" s="108">
        <v>4</v>
      </c>
      <c r="X52" s="113">
        <v>2016</v>
      </c>
      <c r="Y52" s="113">
        <v>29</v>
      </c>
      <c r="Z52" s="113">
        <v>0</v>
      </c>
      <c r="AA52" s="114" t="s">
        <v>243</v>
      </c>
      <c r="AB52" s="108">
        <v>383</v>
      </c>
      <c r="AC52" s="109" t="s">
        <v>243</v>
      </c>
      <c r="AD52" s="196" t="s">
        <v>248</v>
      </c>
      <c r="AE52" s="196" t="s">
        <v>243</v>
      </c>
      <c r="AF52" s="197">
        <f>AE52-AD52</f>
        <v>30</v>
      </c>
      <c r="AG52" s="198">
        <f>IF(AI52="SI", 0,J52)</f>
        <v>57.38</v>
      </c>
      <c r="AH52" s="199">
        <f>AG52*AF52</f>
        <v>1721.4</v>
      </c>
      <c r="AI52" s="200"/>
    </row>
    <row r="53" spans="1:35">
      <c r="A53" s="108">
        <v>2016</v>
      </c>
      <c r="B53" s="108">
        <v>147</v>
      </c>
      <c r="C53" s="109" t="s">
        <v>237</v>
      </c>
      <c r="D53" s="194" t="s">
        <v>249</v>
      </c>
      <c r="E53" s="109" t="s">
        <v>250</v>
      </c>
      <c r="F53" s="111" t="s">
        <v>232</v>
      </c>
      <c r="G53" s="112">
        <v>63.9</v>
      </c>
      <c r="H53" s="112">
        <v>11.52</v>
      </c>
      <c r="I53" s="143" t="s">
        <v>79</v>
      </c>
      <c r="J53" s="112">
        <f>IF(I53="SI", G53-H53,G53)</f>
        <v>52.379999999999995</v>
      </c>
      <c r="K53" s="195" t="s">
        <v>233</v>
      </c>
      <c r="L53" s="108">
        <v>2016</v>
      </c>
      <c r="M53" s="108">
        <v>903</v>
      </c>
      <c r="N53" s="109" t="s">
        <v>251</v>
      </c>
      <c r="O53" s="111" t="s">
        <v>241</v>
      </c>
      <c r="P53" s="109" t="s">
        <v>242</v>
      </c>
      <c r="Q53" s="109" t="s">
        <v>94</v>
      </c>
      <c r="R53" s="108" t="s">
        <v>84</v>
      </c>
      <c r="S53" s="111" t="s">
        <v>84</v>
      </c>
      <c r="T53" s="108">
        <v>1010203</v>
      </c>
      <c r="U53" s="108">
        <v>140</v>
      </c>
      <c r="V53" s="108">
        <v>450</v>
      </c>
      <c r="W53" s="108">
        <v>4</v>
      </c>
      <c r="X53" s="113">
        <v>2016</v>
      </c>
      <c r="Y53" s="113">
        <v>29</v>
      </c>
      <c r="Z53" s="113">
        <v>0</v>
      </c>
      <c r="AA53" s="114" t="s">
        <v>243</v>
      </c>
      <c r="AB53" s="108">
        <v>383</v>
      </c>
      <c r="AC53" s="109" t="s">
        <v>243</v>
      </c>
      <c r="AD53" s="196" t="s">
        <v>252</v>
      </c>
      <c r="AE53" s="196" t="s">
        <v>243</v>
      </c>
      <c r="AF53" s="197">
        <f>AE53-AD53</f>
        <v>92</v>
      </c>
      <c r="AG53" s="198">
        <f>IF(AI53="SI", 0,J53)</f>
        <v>52.379999999999995</v>
      </c>
      <c r="AH53" s="199">
        <f>AG53*AF53</f>
        <v>4818.9599999999991</v>
      </c>
      <c r="AI53" s="200"/>
    </row>
    <row r="54" spans="1:35">
      <c r="A54" s="108">
        <v>2016</v>
      </c>
      <c r="B54" s="108">
        <v>148</v>
      </c>
      <c r="C54" s="109" t="s">
        <v>237</v>
      </c>
      <c r="D54" s="194" t="s">
        <v>253</v>
      </c>
      <c r="E54" s="109" t="s">
        <v>254</v>
      </c>
      <c r="F54" s="111" t="s">
        <v>255</v>
      </c>
      <c r="G54" s="112">
        <v>2318</v>
      </c>
      <c r="H54" s="112">
        <v>418</v>
      </c>
      <c r="I54" s="143" t="s">
        <v>79</v>
      </c>
      <c r="J54" s="112">
        <f>IF(I54="SI", G54-H54,G54)</f>
        <v>1900</v>
      </c>
      <c r="K54" s="195" t="s">
        <v>256</v>
      </c>
      <c r="L54" s="108">
        <v>2016</v>
      </c>
      <c r="M54" s="108">
        <v>1176</v>
      </c>
      <c r="N54" s="109" t="s">
        <v>161</v>
      </c>
      <c r="O54" s="111" t="s">
        <v>228</v>
      </c>
      <c r="P54" s="109" t="s">
        <v>229</v>
      </c>
      <c r="Q54" s="109" t="s">
        <v>94</v>
      </c>
      <c r="R54" s="108" t="s">
        <v>84</v>
      </c>
      <c r="S54" s="111" t="s">
        <v>84</v>
      </c>
      <c r="T54" s="108">
        <v>1010203</v>
      </c>
      <c r="U54" s="108">
        <v>140</v>
      </c>
      <c r="V54" s="108">
        <v>450</v>
      </c>
      <c r="W54" s="108">
        <v>2</v>
      </c>
      <c r="X54" s="113">
        <v>2016</v>
      </c>
      <c r="Y54" s="113">
        <v>107</v>
      </c>
      <c r="Z54" s="113">
        <v>0</v>
      </c>
      <c r="AA54" s="114" t="s">
        <v>131</v>
      </c>
      <c r="AB54" s="108">
        <v>311</v>
      </c>
      <c r="AC54" s="109" t="s">
        <v>131</v>
      </c>
      <c r="AD54" s="196" t="s">
        <v>257</v>
      </c>
      <c r="AE54" s="196" t="s">
        <v>131</v>
      </c>
      <c r="AF54" s="197">
        <f>AE54-AD54</f>
        <v>41</v>
      </c>
      <c r="AG54" s="198">
        <f>IF(AI54="SI", 0,J54)</f>
        <v>1900</v>
      </c>
      <c r="AH54" s="199">
        <f>AG54*AF54</f>
        <v>77900</v>
      </c>
      <c r="AI54" s="200"/>
    </row>
    <row r="55" spans="1:35">
      <c r="A55" s="108">
        <v>2016</v>
      </c>
      <c r="B55" s="108">
        <v>149</v>
      </c>
      <c r="C55" s="109" t="s">
        <v>237</v>
      </c>
      <c r="D55" s="194" t="s">
        <v>258</v>
      </c>
      <c r="E55" s="109" t="s">
        <v>144</v>
      </c>
      <c r="F55" s="111" t="s">
        <v>255</v>
      </c>
      <c r="G55" s="112">
        <v>2318</v>
      </c>
      <c r="H55" s="112">
        <v>418</v>
      </c>
      <c r="I55" s="143" t="s">
        <v>79</v>
      </c>
      <c r="J55" s="112">
        <f>IF(I55="SI", G55-H55,G55)</f>
        <v>1900</v>
      </c>
      <c r="K55" s="195" t="s">
        <v>256</v>
      </c>
      <c r="L55" s="108">
        <v>2016</v>
      </c>
      <c r="M55" s="108">
        <v>239</v>
      </c>
      <c r="N55" s="109" t="s">
        <v>259</v>
      </c>
      <c r="O55" s="111" t="s">
        <v>228</v>
      </c>
      <c r="P55" s="109" t="s">
        <v>229</v>
      </c>
      <c r="Q55" s="109" t="s">
        <v>94</v>
      </c>
      <c r="R55" s="108" t="s">
        <v>84</v>
      </c>
      <c r="S55" s="111" t="s">
        <v>84</v>
      </c>
      <c r="T55" s="108">
        <v>1010203</v>
      </c>
      <c r="U55" s="108">
        <v>140</v>
      </c>
      <c r="V55" s="108">
        <v>450</v>
      </c>
      <c r="W55" s="108">
        <v>2</v>
      </c>
      <c r="X55" s="113">
        <v>2016</v>
      </c>
      <c r="Y55" s="113">
        <v>108</v>
      </c>
      <c r="Z55" s="113">
        <v>0</v>
      </c>
      <c r="AA55" s="114" t="s">
        <v>86</v>
      </c>
      <c r="AB55" s="108">
        <v>442</v>
      </c>
      <c r="AC55" s="109" t="s">
        <v>86</v>
      </c>
      <c r="AD55" s="196" t="s">
        <v>201</v>
      </c>
      <c r="AE55" s="196" t="s">
        <v>86</v>
      </c>
      <c r="AF55" s="197">
        <f>AE55-AD55</f>
        <v>250</v>
      </c>
      <c r="AG55" s="198">
        <f>IF(AI55="SI", 0,J55)</f>
        <v>1900</v>
      </c>
      <c r="AH55" s="199">
        <f>AG55*AF55</f>
        <v>475000</v>
      </c>
      <c r="AI55" s="200"/>
    </row>
    <row r="56" spans="1:35">
      <c r="A56" s="108">
        <v>2016</v>
      </c>
      <c r="B56" s="108">
        <v>150</v>
      </c>
      <c r="C56" s="109" t="s">
        <v>237</v>
      </c>
      <c r="D56" s="194" t="s">
        <v>260</v>
      </c>
      <c r="E56" s="109" t="s">
        <v>261</v>
      </c>
      <c r="F56" s="111" t="s">
        <v>262</v>
      </c>
      <c r="G56" s="112">
        <v>5800</v>
      </c>
      <c r="H56" s="112">
        <v>1045.9000000000001</v>
      </c>
      <c r="I56" s="143" t="s">
        <v>79</v>
      </c>
      <c r="J56" s="112">
        <f>IF(I56="SI", G56-H56,G56)</f>
        <v>4754.1000000000004</v>
      </c>
      <c r="K56" s="195" t="s">
        <v>94</v>
      </c>
      <c r="L56" s="108">
        <v>2016</v>
      </c>
      <c r="M56" s="108">
        <v>1286</v>
      </c>
      <c r="N56" s="109" t="s">
        <v>149</v>
      </c>
      <c r="O56" s="111" t="s">
        <v>263</v>
      </c>
      <c r="P56" s="109" t="s">
        <v>94</v>
      </c>
      <c r="Q56" s="109" t="s">
        <v>94</v>
      </c>
      <c r="R56" s="108" t="s">
        <v>84</v>
      </c>
      <c r="S56" s="111" t="s">
        <v>84</v>
      </c>
      <c r="T56" s="108">
        <v>2090601</v>
      </c>
      <c r="U56" s="108">
        <v>9030</v>
      </c>
      <c r="V56" s="108">
        <v>9460</v>
      </c>
      <c r="W56" s="108">
        <v>99</v>
      </c>
      <c r="X56" s="113">
        <v>2015</v>
      </c>
      <c r="Y56" s="113">
        <v>127</v>
      </c>
      <c r="Z56" s="113">
        <v>2</v>
      </c>
      <c r="AA56" s="114" t="s">
        <v>131</v>
      </c>
      <c r="AB56" s="108">
        <v>308</v>
      </c>
      <c r="AC56" s="109" t="s">
        <v>131</v>
      </c>
      <c r="AD56" s="196" t="s">
        <v>264</v>
      </c>
      <c r="AE56" s="196" t="s">
        <v>131</v>
      </c>
      <c r="AF56" s="197">
        <f>AE56-AD56</f>
        <v>54</v>
      </c>
      <c r="AG56" s="198">
        <f>IF(AI56="SI", 0,J56)</f>
        <v>4754.1000000000004</v>
      </c>
      <c r="AH56" s="199">
        <f>AG56*AF56</f>
        <v>256721.40000000002</v>
      </c>
      <c r="AI56" s="200"/>
    </row>
    <row r="57" spans="1:35">
      <c r="A57" s="108">
        <v>2016</v>
      </c>
      <c r="B57" s="108">
        <v>151</v>
      </c>
      <c r="C57" s="109" t="s">
        <v>237</v>
      </c>
      <c r="D57" s="194" t="s">
        <v>265</v>
      </c>
      <c r="E57" s="109" t="s">
        <v>261</v>
      </c>
      <c r="F57" s="111" t="s">
        <v>266</v>
      </c>
      <c r="G57" s="112">
        <v>4514</v>
      </c>
      <c r="H57" s="112">
        <v>814</v>
      </c>
      <c r="I57" s="143" t="s">
        <v>79</v>
      </c>
      <c r="J57" s="112">
        <f>IF(I57="SI", G57-H57,G57)</f>
        <v>3700</v>
      </c>
      <c r="K57" s="195" t="s">
        <v>267</v>
      </c>
      <c r="L57" s="108">
        <v>2016</v>
      </c>
      <c r="M57" s="108">
        <v>1287</v>
      </c>
      <c r="N57" s="109" t="s">
        <v>149</v>
      </c>
      <c r="O57" s="111" t="s">
        <v>263</v>
      </c>
      <c r="P57" s="109" t="s">
        <v>94</v>
      </c>
      <c r="Q57" s="109" t="s">
        <v>94</v>
      </c>
      <c r="R57" s="108" t="s">
        <v>84</v>
      </c>
      <c r="S57" s="111" t="s">
        <v>84</v>
      </c>
      <c r="T57" s="108">
        <v>2090601</v>
      </c>
      <c r="U57" s="108">
        <v>9030</v>
      </c>
      <c r="V57" s="108">
        <v>9460</v>
      </c>
      <c r="W57" s="108">
        <v>99</v>
      </c>
      <c r="X57" s="113">
        <v>2015</v>
      </c>
      <c r="Y57" s="113">
        <v>127</v>
      </c>
      <c r="Z57" s="113">
        <v>1</v>
      </c>
      <c r="AA57" s="114" t="s">
        <v>131</v>
      </c>
      <c r="AB57" s="108">
        <v>307</v>
      </c>
      <c r="AC57" s="109" t="s">
        <v>131</v>
      </c>
      <c r="AD57" s="196" t="s">
        <v>264</v>
      </c>
      <c r="AE57" s="196" t="s">
        <v>131</v>
      </c>
      <c r="AF57" s="197">
        <f>AE57-AD57</f>
        <v>54</v>
      </c>
      <c r="AG57" s="198">
        <f>IF(AI57="SI", 0,J57)</f>
        <v>3700</v>
      </c>
      <c r="AH57" s="199">
        <f>AG57*AF57</f>
        <v>199800</v>
      </c>
      <c r="AI57" s="200"/>
    </row>
    <row r="58" spans="1:35">
      <c r="A58" s="108">
        <v>2016</v>
      </c>
      <c r="B58" s="108">
        <v>152</v>
      </c>
      <c r="C58" s="109" t="s">
        <v>237</v>
      </c>
      <c r="D58" s="194" t="s">
        <v>268</v>
      </c>
      <c r="E58" s="109" t="s">
        <v>269</v>
      </c>
      <c r="F58" s="111" t="s">
        <v>270</v>
      </c>
      <c r="G58" s="112">
        <v>299.62</v>
      </c>
      <c r="H58" s="112">
        <v>0</v>
      </c>
      <c r="I58" s="143" t="s">
        <v>151</v>
      </c>
      <c r="J58" s="112">
        <f>IF(I58="SI", G58-H58,G58)</f>
        <v>299.62</v>
      </c>
      <c r="K58" s="195" t="s">
        <v>152</v>
      </c>
      <c r="L58" s="108">
        <v>2016</v>
      </c>
      <c r="M58" s="108">
        <v>1575</v>
      </c>
      <c r="N58" s="109" t="s">
        <v>237</v>
      </c>
      <c r="O58" s="111" t="s">
        <v>153</v>
      </c>
      <c r="P58" s="109" t="s">
        <v>154</v>
      </c>
      <c r="Q58" s="109" t="s">
        <v>155</v>
      </c>
      <c r="R58" s="108" t="s">
        <v>84</v>
      </c>
      <c r="S58" s="111" t="s">
        <v>84</v>
      </c>
      <c r="T58" s="108">
        <v>1010203</v>
      </c>
      <c r="U58" s="108">
        <v>140</v>
      </c>
      <c r="V58" s="108">
        <v>450</v>
      </c>
      <c r="W58" s="108">
        <v>2</v>
      </c>
      <c r="X58" s="113">
        <v>2016</v>
      </c>
      <c r="Y58" s="113">
        <v>109</v>
      </c>
      <c r="Z58" s="113">
        <v>0</v>
      </c>
      <c r="AA58" s="114" t="s">
        <v>131</v>
      </c>
      <c r="AB58" s="108">
        <v>310</v>
      </c>
      <c r="AC58" s="109" t="s">
        <v>131</v>
      </c>
      <c r="AD58" s="196" t="s">
        <v>271</v>
      </c>
      <c r="AE58" s="196" t="s">
        <v>131</v>
      </c>
      <c r="AF58" s="197">
        <f>AE58-AD58</f>
        <v>-24</v>
      </c>
      <c r="AG58" s="198">
        <f>IF(AI58="SI", 0,J58)</f>
        <v>299.62</v>
      </c>
      <c r="AH58" s="199">
        <f>AG58*AF58</f>
        <v>-7190.88</v>
      </c>
      <c r="AI58" s="200"/>
    </row>
    <row r="59" spans="1:35">
      <c r="A59" s="108">
        <v>2016</v>
      </c>
      <c r="B59" s="108">
        <v>153</v>
      </c>
      <c r="C59" s="109" t="s">
        <v>237</v>
      </c>
      <c r="D59" s="194" t="s">
        <v>272</v>
      </c>
      <c r="E59" s="109" t="s">
        <v>188</v>
      </c>
      <c r="F59" s="111" t="s">
        <v>273</v>
      </c>
      <c r="G59" s="112">
        <v>28.71</v>
      </c>
      <c r="H59" s="112">
        <v>5.5</v>
      </c>
      <c r="I59" s="143" t="s">
        <v>79</v>
      </c>
      <c r="J59" s="112">
        <f>IF(I59="SI", G59-H59,G59)</f>
        <v>23.21</v>
      </c>
      <c r="K59" s="195" t="s">
        <v>274</v>
      </c>
      <c r="L59" s="108">
        <v>2016</v>
      </c>
      <c r="M59" s="108">
        <v>1518</v>
      </c>
      <c r="N59" s="109" t="s">
        <v>239</v>
      </c>
      <c r="O59" s="111" t="s">
        <v>275</v>
      </c>
      <c r="P59" s="109" t="s">
        <v>276</v>
      </c>
      <c r="Q59" s="109" t="s">
        <v>94</v>
      </c>
      <c r="R59" s="108" t="s">
        <v>84</v>
      </c>
      <c r="S59" s="111" t="s">
        <v>84</v>
      </c>
      <c r="T59" s="108">
        <v>1010203</v>
      </c>
      <c r="U59" s="108">
        <v>140</v>
      </c>
      <c r="V59" s="108">
        <v>450</v>
      </c>
      <c r="W59" s="108">
        <v>5</v>
      </c>
      <c r="X59" s="113">
        <v>2016</v>
      </c>
      <c r="Y59" s="113">
        <v>30</v>
      </c>
      <c r="Z59" s="113">
        <v>0</v>
      </c>
      <c r="AA59" s="114" t="s">
        <v>131</v>
      </c>
      <c r="AB59" s="108">
        <v>306</v>
      </c>
      <c r="AC59" s="109" t="s">
        <v>131</v>
      </c>
      <c r="AD59" s="196" t="s">
        <v>277</v>
      </c>
      <c r="AE59" s="196" t="s">
        <v>131</v>
      </c>
      <c r="AF59" s="197">
        <f>AE59-AD59</f>
        <v>-25</v>
      </c>
      <c r="AG59" s="198">
        <f>IF(AI59="SI", 0,J59)</f>
        <v>23.21</v>
      </c>
      <c r="AH59" s="199">
        <f>AG59*AF59</f>
        <v>-580.25</v>
      </c>
      <c r="AI59" s="200"/>
    </row>
    <row r="60" spans="1:35">
      <c r="A60" s="108">
        <v>2016</v>
      </c>
      <c r="B60" s="108">
        <v>154</v>
      </c>
      <c r="C60" s="109" t="s">
        <v>237</v>
      </c>
      <c r="D60" s="194" t="s">
        <v>278</v>
      </c>
      <c r="E60" s="109" t="s">
        <v>279</v>
      </c>
      <c r="F60" s="111" t="s">
        <v>280</v>
      </c>
      <c r="G60" s="112">
        <v>150</v>
      </c>
      <c r="H60" s="112">
        <v>27.05</v>
      </c>
      <c r="I60" s="143" t="s">
        <v>79</v>
      </c>
      <c r="J60" s="112">
        <f>IF(I60="SI", G60-H60,G60)</f>
        <v>122.95</v>
      </c>
      <c r="K60" s="195" t="s">
        <v>274</v>
      </c>
      <c r="L60" s="108">
        <v>2016</v>
      </c>
      <c r="M60" s="108">
        <v>1444</v>
      </c>
      <c r="N60" s="109" t="s">
        <v>227</v>
      </c>
      <c r="O60" s="111" t="s">
        <v>275</v>
      </c>
      <c r="P60" s="109" t="s">
        <v>276</v>
      </c>
      <c r="Q60" s="109" t="s">
        <v>94</v>
      </c>
      <c r="R60" s="108" t="s">
        <v>84</v>
      </c>
      <c r="S60" s="111" t="s">
        <v>84</v>
      </c>
      <c r="T60" s="108">
        <v>1010203</v>
      </c>
      <c r="U60" s="108">
        <v>140</v>
      </c>
      <c r="V60" s="108">
        <v>450</v>
      </c>
      <c r="W60" s="108">
        <v>5</v>
      </c>
      <c r="X60" s="113">
        <v>2016</v>
      </c>
      <c r="Y60" s="113">
        <v>30</v>
      </c>
      <c r="Z60" s="113">
        <v>0</v>
      </c>
      <c r="AA60" s="114" t="s">
        <v>131</v>
      </c>
      <c r="AB60" s="108">
        <v>306</v>
      </c>
      <c r="AC60" s="109" t="s">
        <v>131</v>
      </c>
      <c r="AD60" s="196" t="s">
        <v>277</v>
      </c>
      <c r="AE60" s="196" t="s">
        <v>131</v>
      </c>
      <c r="AF60" s="197">
        <f>AE60-AD60</f>
        <v>-25</v>
      </c>
      <c r="AG60" s="198">
        <f>IF(AI60="SI", 0,J60)</f>
        <v>122.95</v>
      </c>
      <c r="AH60" s="199">
        <f>AG60*AF60</f>
        <v>-3073.75</v>
      </c>
      <c r="AI60" s="200"/>
    </row>
    <row r="61" spans="1:35">
      <c r="A61" s="108">
        <v>2016</v>
      </c>
      <c r="B61" s="108">
        <v>155</v>
      </c>
      <c r="C61" s="109" t="s">
        <v>237</v>
      </c>
      <c r="D61" s="194" t="s">
        <v>281</v>
      </c>
      <c r="E61" s="109" t="s">
        <v>133</v>
      </c>
      <c r="F61" s="111" t="s">
        <v>282</v>
      </c>
      <c r="G61" s="112">
        <v>199.97</v>
      </c>
      <c r="H61" s="112">
        <v>36.06</v>
      </c>
      <c r="I61" s="143" t="s">
        <v>79</v>
      </c>
      <c r="J61" s="112">
        <f>IF(I61="SI", G61-H61,G61)</f>
        <v>163.91</v>
      </c>
      <c r="K61" s="195" t="s">
        <v>283</v>
      </c>
      <c r="L61" s="108">
        <v>2016</v>
      </c>
      <c r="M61" s="108">
        <v>801</v>
      </c>
      <c r="N61" s="109" t="s">
        <v>202</v>
      </c>
      <c r="O61" s="111" t="s">
        <v>284</v>
      </c>
      <c r="P61" s="109" t="s">
        <v>285</v>
      </c>
      <c r="Q61" s="109" t="s">
        <v>94</v>
      </c>
      <c r="R61" s="108" t="s">
        <v>84</v>
      </c>
      <c r="S61" s="111" t="s">
        <v>84</v>
      </c>
      <c r="T61" s="108">
        <v>1090503</v>
      </c>
      <c r="U61" s="108">
        <v>3550</v>
      </c>
      <c r="V61" s="108">
        <v>2500</v>
      </c>
      <c r="W61" s="108">
        <v>99</v>
      </c>
      <c r="X61" s="113">
        <v>2016</v>
      </c>
      <c r="Y61" s="113">
        <v>37</v>
      </c>
      <c r="Z61" s="113">
        <v>0</v>
      </c>
      <c r="AA61" s="114" t="s">
        <v>131</v>
      </c>
      <c r="AB61" s="108">
        <v>301</v>
      </c>
      <c r="AC61" s="109" t="s">
        <v>131</v>
      </c>
      <c r="AD61" s="196" t="s">
        <v>286</v>
      </c>
      <c r="AE61" s="196" t="s">
        <v>131</v>
      </c>
      <c r="AF61" s="197">
        <f>AE61-AD61</f>
        <v>128</v>
      </c>
      <c r="AG61" s="198">
        <f>IF(AI61="SI", 0,J61)</f>
        <v>163.91</v>
      </c>
      <c r="AH61" s="199">
        <f>AG61*AF61</f>
        <v>20980.48</v>
      </c>
      <c r="AI61" s="200"/>
    </row>
    <row r="62" spans="1:35">
      <c r="A62" s="108">
        <v>2016</v>
      </c>
      <c r="B62" s="108">
        <v>156</v>
      </c>
      <c r="C62" s="109" t="s">
        <v>237</v>
      </c>
      <c r="D62" s="194" t="s">
        <v>287</v>
      </c>
      <c r="E62" s="109" t="s">
        <v>288</v>
      </c>
      <c r="F62" s="111" t="s">
        <v>232</v>
      </c>
      <c r="G62" s="112">
        <v>20.49</v>
      </c>
      <c r="H62" s="112">
        <v>3.67</v>
      </c>
      <c r="I62" s="143" t="s">
        <v>79</v>
      </c>
      <c r="J62" s="112">
        <f>IF(I62="SI", G62-H62,G62)</f>
        <v>16.82</v>
      </c>
      <c r="K62" s="195" t="s">
        <v>233</v>
      </c>
      <c r="L62" s="108">
        <v>2016</v>
      </c>
      <c r="M62" s="108">
        <v>1520</v>
      </c>
      <c r="N62" s="109" t="s">
        <v>239</v>
      </c>
      <c r="O62" s="111" t="s">
        <v>234</v>
      </c>
      <c r="P62" s="109" t="s">
        <v>235</v>
      </c>
      <c r="Q62" s="109" t="s">
        <v>235</v>
      </c>
      <c r="R62" s="108" t="s">
        <v>84</v>
      </c>
      <c r="S62" s="111" t="s">
        <v>84</v>
      </c>
      <c r="T62" s="108">
        <v>1010203</v>
      </c>
      <c r="U62" s="108">
        <v>140</v>
      </c>
      <c r="V62" s="108">
        <v>450</v>
      </c>
      <c r="W62" s="108">
        <v>4</v>
      </c>
      <c r="X62" s="113">
        <v>2016</v>
      </c>
      <c r="Y62" s="113">
        <v>29</v>
      </c>
      <c r="Z62" s="113">
        <v>0</v>
      </c>
      <c r="AA62" s="114" t="s">
        <v>131</v>
      </c>
      <c r="AB62" s="108">
        <v>303</v>
      </c>
      <c r="AC62" s="109" t="s">
        <v>131</v>
      </c>
      <c r="AD62" s="196" t="s">
        <v>131</v>
      </c>
      <c r="AE62" s="196" t="s">
        <v>131</v>
      </c>
      <c r="AF62" s="197">
        <f>AE62-AD62</f>
        <v>0</v>
      </c>
      <c r="AG62" s="198">
        <f>IF(AI62="SI", 0,J62)</f>
        <v>16.82</v>
      </c>
      <c r="AH62" s="199">
        <f>AG62*AF62</f>
        <v>0</v>
      </c>
      <c r="AI62" s="200"/>
    </row>
    <row r="63" spans="1:35">
      <c r="A63" s="108">
        <v>2016</v>
      </c>
      <c r="B63" s="108">
        <v>157</v>
      </c>
      <c r="C63" s="109" t="s">
        <v>237</v>
      </c>
      <c r="D63" s="194" t="s">
        <v>289</v>
      </c>
      <c r="E63" s="109" t="s">
        <v>188</v>
      </c>
      <c r="F63" s="111" t="s">
        <v>290</v>
      </c>
      <c r="G63" s="112">
        <v>36.6</v>
      </c>
      <c r="H63" s="112">
        <v>6.6</v>
      </c>
      <c r="I63" s="143" t="s">
        <v>79</v>
      </c>
      <c r="J63" s="112">
        <f>IF(I63="SI", G63-H63,G63)</f>
        <v>30</v>
      </c>
      <c r="K63" s="195" t="s">
        <v>233</v>
      </c>
      <c r="L63" s="108">
        <v>2016</v>
      </c>
      <c r="M63" s="108">
        <v>1474</v>
      </c>
      <c r="N63" s="109" t="s">
        <v>188</v>
      </c>
      <c r="O63" s="111" t="s">
        <v>291</v>
      </c>
      <c r="P63" s="109" t="s">
        <v>292</v>
      </c>
      <c r="Q63" s="109" t="s">
        <v>94</v>
      </c>
      <c r="R63" s="108" t="s">
        <v>84</v>
      </c>
      <c r="S63" s="111" t="s">
        <v>84</v>
      </c>
      <c r="T63" s="108">
        <v>1010203</v>
      </c>
      <c r="U63" s="108">
        <v>140</v>
      </c>
      <c r="V63" s="108">
        <v>450</v>
      </c>
      <c r="W63" s="108">
        <v>4</v>
      </c>
      <c r="X63" s="113">
        <v>2016</v>
      </c>
      <c r="Y63" s="113">
        <v>29</v>
      </c>
      <c r="Z63" s="113">
        <v>0</v>
      </c>
      <c r="AA63" s="114" t="s">
        <v>131</v>
      </c>
      <c r="AB63" s="108">
        <v>304</v>
      </c>
      <c r="AC63" s="109" t="s">
        <v>131</v>
      </c>
      <c r="AD63" s="196" t="s">
        <v>293</v>
      </c>
      <c r="AE63" s="196" t="s">
        <v>131</v>
      </c>
      <c r="AF63" s="197">
        <f>AE63-AD63</f>
        <v>6</v>
      </c>
      <c r="AG63" s="198">
        <f>IF(AI63="SI", 0,J63)</f>
        <v>30</v>
      </c>
      <c r="AH63" s="199">
        <f>AG63*AF63</f>
        <v>180</v>
      </c>
      <c r="AI63" s="200"/>
    </row>
    <row r="64" spans="1:35">
      <c r="A64" s="108">
        <v>2016</v>
      </c>
      <c r="B64" s="108">
        <v>158</v>
      </c>
      <c r="C64" s="109" t="s">
        <v>237</v>
      </c>
      <c r="D64" s="194" t="s">
        <v>294</v>
      </c>
      <c r="E64" s="109" t="s">
        <v>295</v>
      </c>
      <c r="F64" s="111" t="s">
        <v>296</v>
      </c>
      <c r="G64" s="112">
        <v>103.7</v>
      </c>
      <c r="H64" s="112">
        <v>18.7</v>
      </c>
      <c r="I64" s="143" t="s">
        <v>79</v>
      </c>
      <c r="J64" s="112">
        <f>IF(I64="SI", G64-H64,G64)</f>
        <v>85</v>
      </c>
      <c r="K64" s="195" t="s">
        <v>163</v>
      </c>
      <c r="L64" s="108">
        <v>2016</v>
      </c>
      <c r="M64" s="108">
        <v>1567</v>
      </c>
      <c r="N64" s="109" t="s">
        <v>297</v>
      </c>
      <c r="O64" s="111" t="s">
        <v>165</v>
      </c>
      <c r="P64" s="109" t="s">
        <v>166</v>
      </c>
      <c r="Q64" s="109" t="s">
        <v>94</v>
      </c>
      <c r="R64" s="108" t="s">
        <v>84</v>
      </c>
      <c r="S64" s="111" t="s">
        <v>84</v>
      </c>
      <c r="T64" s="108">
        <v>1010204</v>
      </c>
      <c r="U64" s="108">
        <v>150</v>
      </c>
      <c r="V64" s="108">
        <v>470</v>
      </c>
      <c r="W64" s="108">
        <v>99</v>
      </c>
      <c r="X64" s="113">
        <v>2016</v>
      </c>
      <c r="Y64" s="113">
        <v>35</v>
      </c>
      <c r="Z64" s="113">
        <v>0</v>
      </c>
      <c r="AA64" s="114" t="s">
        <v>131</v>
      </c>
      <c r="AB64" s="108">
        <v>305</v>
      </c>
      <c r="AC64" s="109" t="s">
        <v>131</v>
      </c>
      <c r="AD64" s="196" t="s">
        <v>293</v>
      </c>
      <c r="AE64" s="196" t="s">
        <v>131</v>
      </c>
      <c r="AF64" s="197">
        <f>AE64-AD64</f>
        <v>6</v>
      </c>
      <c r="AG64" s="198">
        <f>IF(AI64="SI", 0,J64)</f>
        <v>85</v>
      </c>
      <c r="AH64" s="199">
        <f>AG64*AF64</f>
        <v>510</v>
      </c>
      <c r="AI64" s="200"/>
    </row>
    <row r="65" spans="1:35">
      <c r="A65" s="108">
        <v>2016</v>
      </c>
      <c r="B65" s="108">
        <v>159</v>
      </c>
      <c r="C65" s="109" t="s">
        <v>237</v>
      </c>
      <c r="D65" s="194" t="s">
        <v>298</v>
      </c>
      <c r="E65" s="109" t="s">
        <v>299</v>
      </c>
      <c r="F65" s="111" t="s">
        <v>300</v>
      </c>
      <c r="G65" s="112">
        <v>10000</v>
      </c>
      <c r="H65" s="112">
        <v>1803.29</v>
      </c>
      <c r="I65" s="143" t="s">
        <v>79</v>
      </c>
      <c r="J65" s="112">
        <f>IF(I65="SI", G65-H65,G65)</f>
        <v>8196.7099999999991</v>
      </c>
      <c r="K65" s="195" t="s">
        <v>94</v>
      </c>
      <c r="L65" s="108">
        <v>2016</v>
      </c>
      <c r="M65" s="108">
        <v>958</v>
      </c>
      <c r="N65" s="109" t="s">
        <v>301</v>
      </c>
      <c r="O65" s="111" t="s">
        <v>302</v>
      </c>
      <c r="P65" s="109" t="s">
        <v>303</v>
      </c>
      <c r="Q65" s="109" t="s">
        <v>303</v>
      </c>
      <c r="R65" s="108" t="s">
        <v>84</v>
      </c>
      <c r="S65" s="111" t="s">
        <v>84</v>
      </c>
      <c r="T65" s="108">
        <v>2090605</v>
      </c>
      <c r="U65" s="108">
        <v>9070</v>
      </c>
      <c r="V65" s="108">
        <v>12650</v>
      </c>
      <c r="W65" s="108">
        <v>16</v>
      </c>
      <c r="X65" s="113">
        <v>2016</v>
      </c>
      <c r="Y65" s="113">
        <v>110</v>
      </c>
      <c r="Z65" s="113">
        <v>0</v>
      </c>
      <c r="AA65" s="114" t="s">
        <v>304</v>
      </c>
      <c r="AB65" s="108">
        <v>369</v>
      </c>
      <c r="AC65" s="109" t="s">
        <v>243</v>
      </c>
      <c r="AD65" s="196" t="s">
        <v>305</v>
      </c>
      <c r="AE65" s="196" t="s">
        <v>243</v>
      </c>
      <c r="AF65" s="197">
        <f>AE65-AD65</f>
        <v>145</v>
      </c>
      <c r="AG65" s="198">
        <f>IF(AI65="SI", 0,J65)</f>
        <v>8196.7099999999991</v>
      </c>
      <c r="AH65" s="199">
        <f>AG65*AF65</f>
        <v>1188522.95</v>
      </c>
      <c r="AI65" s="200"/>
    </row>
    <row r="66" spans="1:35">
      <c r="A66" s="108">
        <v>2016</v>
      </c>
      <c r="B66" s="108">
        <v>159</v>
      </c>
      <c r="C66" s="109" t="s">
        <v>237</v>
      </c>
      <c r="D66" s="194" t="s">
        <v>298</v>
      </c>
      <c r="E66" s="109" t="s">
        <v>299</v>
      </c>
      <c r="F66" s="111" t="s">
        <v>300</v>
      </c>
      <c r="G66" s="112">
        <v>6432.16</v>
      </c>
      <c r="H66" s="112">
        <v>1159.8900000000001</v>
      </c>
      <c r="I66" s="143" t="s">
        <v>79</v>
      </c>
      <c r="J66" s="112">
        <f>IF(I66="SI", G66-H66,G66)</f>
        <v>5272.2699999999995</v>
      </c>
      <c r="K66" s="195" t="s">
        <v>94</v>
      </c>
      <c r="L66" s="108">
        <v>2016</v>
      </c>
      <c r="M66" s="108">
        <v>958</v>
      </c>
      <c r="N66" s="109" t="s">
        <v>301</v>
      </c>
      <c r="O66" s="111" t="s">
        <v>302</v>
      </c>
      <c r="P66" s="109" t="s">
        <v>303</v>
      </c>
      <c r="Q66" s="109" t="s">
        <v>303</v>
      </c>
      <c r="R66" s="108" t="s">
        <v>84</v>
      </c>
      <c r="S66" s="111" t="s">
        <v>84</v>
      </c>
      <c r="T66" s="108">
        <v>2090605</v>
      </c>
      <c r="U66" s="108">
        <v>9070</v>
      </c>
      <c r="V66" s="108">
        <v>12650</v>
      </c>
      <c r="W66" s="108">
        <v>16</v>
      </c>
      <c r="X66" s="113">
        <v>2016</v>
      </c>
      <c r="Y66" s="113">
        <v>110</v>
      </c>
      <c r="Z66" s="113">
        <v>0</v>
      </c>
      <c r="AA66" s="114" t="s">
        <v>304</v>
      </c>
      <c r="AB66" s="108">
        <v>369</v>
      </c>
      <c r="AC66" s="109" t="s">
        <v>243</v>
      </c>
      <c r="AD66" s="196" t="s">
        <v>305</v>
      </c>
      <c r="AE66" s="196" t="s">
        <v>243</v>
      </c>
      <c r="AF66" s="197">
        <f>AE66-AD66</f>
        <v>145</v>
      </c>
      <c r="AG66" s="198">
        <f>IF(AI66="SI", 0,J66)</f>
        <v>5272.2699999999995</v>
      </c>
      <c r="AH66" s="199">
        <f>AG66*AF66</f>
        <v>764479.14999999991</v>
      </c>
      <c r="AI66" s="200"/>
    </row>
    <row r="67" spans="1:35">
      <c r="A67" s="108">
        <v>2016</v>
      </c>
      <c r="B67" s="108">
        <v>160</v>
      </c>
      <c r="C67" s="109" t="s">
        <v>237</v>
      </c>
      <c r="D67" s="194" t="s">
        <v>306</v>
      </c>
      <c r="E67" s="109" t="s">
        <v>212</v>
      </c>
      <c r="F67" s="111" t="s">
        <v>307</v>
      </c>
      <c r="G67" s="112">
        <v>5546.41</v>
      </c>
      <c r="H67" s="112">
        <v>1000.16</v>
      </c>
      <c r="I67" s="143" t="s">
        <v>79</v>
      </c>
      <c r="J67" s="112">
        <f>IF(I67="SI", G67-H67,G67)</f>
        <v>4546.25</v>
      </c>
      <c r="K67" s="195" t="s">
        <v>308</v>
      </c>
      <c r="L67" s="108">
        <v>2016</v>
      </c>
      <c r="M67" s="108">
        <v>1080</v>
      </c>
      <c r="N67" s="109" t="s">
        <v>213</v>
      </c>
      <c r="O67" s="111" t="s">
        <v>309</v>
      </c>
      <c r="P67" s="109" t="s">
        <v>310</v>
      </c>
      <c r="Q67" s="109" t="s">
        <v>311</v>
      </c>
      <c r="R67" s="108" t="s">
        <v>84</v>
      </c>
      <c r="S67" s="111" t="s">
        <v>84</v>
      </c>
      <c r="T67" s="108">
        <v>2090605</v>
      </c>
      <c r="U67" s="108">
        <v>9070</v>
      </c>
      <c r="V67" s="108">
        <v>12650</v>
      </c>
      <c r="W67" s="108">
        <v>19</v>
      </c>
      <c r="X67" s="113">
        <v>2016</v>
      </c>
      <c r="Y67" s="113">
        <v>111</v>
      </c>
      <c r="Z67" s="113">
        <v>0</v>
      </c>
      <c r="AA67" s="114" t="s">
        <v>312</v>
      </c>
      <c r="AB67" s="108">
        <v>316</v>
      </c>
      <c r="AC67" s="109" t="s">
        <v>131</v>
      </c>
      <c r="AD67" s="196" t="s">
        <v>214</v>
      </c>
      <c r="AE67" s="196" t="s">
        <v>131</v>
      </c>
      <c r="AF67" s="197">
        <f>AE67-AD67</f>
        <v>83</v>
      </c>
      <c r="AG67" s="198">
        <f>IF(AI67="SI", 0,J67)</f>
        <v>4546.25</v>
      </c>
      <c r="AH67" s="199">
        <f>AG67*AF67</f>
        <v>377338.75</v>
      </c>
      <c r="AI67" s="200"/>
    </row>
    <row r="68" spans="1:35">
      <c r="A68" s="108">
        <v>2016</v>
      </c>
      <c r="B68" s="108">
        <v>160</v>
      </c>
      <c r="C68" s="109" t="s">
        <v>237</v>
      </c>
      <c r="D68" s="194" t="s">
        <v>306</v>
      </c>
      <c r="E68" s="109" t="s">
        <v>212</v>
      </c>
      <c r="F68" s="111" t="s">
        <v>307</v>
      </c>
      <c r="G68" s="112">
        <v>4379.6400000000003</v>
      </c>
      <c r="H68" s="112">
        <v>789.78</v>
      </c>
      <c r="I68" s="143" t="s">
        <v>79</v>
      </c>
      <c r="J68" s="112">
        <f>IF(I68="SI", G68-H68,G68)</f>
        <v>3589.8600000000006</v>
      </c>
      <c r="K68" s="195" t="s">
        <v>94</v>
      </c>
      <c r="L68" s="108">
        <v>2016</v>
      </c>
      <c r="M68" s="108">
        <v>1080</v>
      </c>
      <c r="N68" s="109" t="s">
        <v>213</v>
      </c>
      <c r="O68" s="111" t="s">
        <v>309</v>
      </c>
      <c r="P68" s="109" t="s">
        <v>310</v>
      </c>
      <c r="Q68" s="109" t="s">
        <v>311</v>
      </c>
      <c r="R68" s="108" t="s">
        <v>84</v>
      </c>
      <c r="S68" s="111" t="s">
        <v>84</v>
      </c>
      <c r="T68" s="108">
        <v>2090605</v>
      </c>
      <c r="U68" s="108">
        <v>9070</v>
      </c>
      <c r="V68" s="108">
        <v>12650</v>
      </c>
      <c r="W68" s="108">
        <v>19</v>
      </c>
      <c r="X68" s="113">
        <v>2015</v>
      </c>
      <c r="Y68" s="113">
        <v>187</v>
      </c>
      <c r="Z68" s="113">
        <v>0</v>
      </c>
      <c r="AA68" s="114" t="s">
        <v>312</v>
      </c>
      <c r="AB68" s="108">
        <v>317</v>
      </c>
      <c r="AC68" s="109" t="s">
        <v>131</v>
      </c>
      <c r="AD68" s="196" t="s">
        <v>214</v>
      </c>
      <c r="AE68" s="196" t="s">
        <v>131</v>
      </c>
      <c r="AF68" s="197">
        <f>AE68-AD68</f>
        <v>83</v>
      </c>
      <c r="AG68" s="198">
        <f>IF(AI68="SI", 0,J68)</f>
        <v>3589.8600000000006</v>
      </c>
      <c r="AH68" s="199">
        <f>AG68*AF68</f>
        <v>297958.38000000006</v>
      </c>
      <c r="AI68" s="200"/>
    </row>
    <row r="69" spans="1:35">
      <c r="A69" s="108">
        <v>2016</v>
      </c>
      <c r="B69" s="108">
        <v>161</v>
      </c>
      <c r="C69" s="109" t="s">
        <v>237</v>
      </c>
      <c r="D69" s="194" t="s">
        <v>313</v>
      </c>
      <c r="E69" s="109" t="s">
        <v>314</v>
      </c>
      <c r="F69" s="111" t="s">
        <v>315</v>
      </c>
      <c r="G69" s="112">
        <v>1020.41</v>
      </c>
      <c r="H69" s="112">
        <v>184.01</v>
      </c>
      <c r="I69" s="143" t="s">
        <v>151</v>
      </c>
      <c r="J69" s="112">
        <f>IF(I69="SI", G69-H69,G69)</f>
        <v>1020.41</v>
      </c>
      <c r="K69" s="195" t="s">
        <v>316</v>
      </c>
      <c r="L69" s="108">
        <v>2016</v>
      </c>
      <c r="M69" s="108">
        <v>1051</v>
      </c>
      <c r="N69" s="109" t="s">
        <v>212</v>
      </c>
      <c r="O69" s="111" t="s">
        <v>317</v>
      </c>
      <c r="P69" s="109" t="s">
        <v>318</v>
      </c>
      <c r="Q69" s="109" t="s">
        <v>319</v>
      </c>
      <c r="R69" s="108" t="s">
        <v>84</v>
      </c>
      <c r="S69" s="111" t="s">
        <v>84</v>
      </c>
      <c r="T69" s="108">
        <v>2090605</v>
      </c>
      <c r="U69" s="108">
        <v>9070</v>
      </c>
      <c r="V69" s="108">
        <v>12650</v>
      </c>
      <c r="W69" s="108">
        <v>19</v>
      </c>
      <c r="X69" s="113">
        <v>2015</v>
      </c>
      <c r="Y69" s="113">
        <v>171</v>
      </c>
      <c r="Z69" s="113">
        <v>0</v>
      </c>
      <c r="AA69" s="114" t="s">
        <v>94</v>
      </c>
      <c r="AB69" s="108">
        <v>418</v>
      </c>
      <c r="AC69" s="109" t="s">
        <v>320</v>
      </c>
      <c r="AD69" s="196" t="s">
        <v>206</v>
      </c>
      <c r="AE69" s="196" t="s">
        <v>320</v>
      </c>
      <c r="AF69" s="197">
        <f>AE69-AD69</f>
        <v>158</v>
      </c>
      <c r="AG69" s="198">
        <f>IF(AI69="SI", 0,J69)</f>
        <v>1020.41</v>
      </c>
      <c r="AH69" s="199">
        <f>AG69*AF69</f>
        <v>161224.78</v>
      </c>
      <c r="AI69" s="200"/>
    </row>
    <row r="70" spans="1:35">
      <c r="A70" s="108">
        <v>2016</v>
      </c>
      <c r="B70" s="108">
        <v>162</v>
      </c>
      <c r="C70" s="109" t="s">
        <v>237</v>
      </c>
      <c r="D70" s="194" t="s">
        <v>321</v>
      </c>
      <c r="E70" s="109" t="s">
        <v>259</v>
      </c>
      <c r="F70" s="111" t="s">
        <v>322</v>
      </c>
      <c r="G70" s="112">
        <v>249.95</v>
      </c>
      <c r="H70" s="112">
        <v>45.07</v>
      </c>
      <c r="I70" s="143" t="s">
        <v>151</v>
      </c>
      <c r="J70" s="112">
        <f>IF(I70="SI", G70-H70,G70)</f>
        <v>249.95</v>
      </c>
      <c r="K70" s="195" t="s">
        <v>323</v>
      </c>
      <c r="L70" s="108">
        <v>2016</v>
      </c>
      <c r="M70" s="108">
        <v>300</v>
      </c>
      <c r="N70" s="109" t="s">
        <v>324</v>
      </c>
      <c r="O70" s="111" t="s">
        <v>325</v>
      </c>
      <c r="P70" s="109" t="s">
        <v>326</v>
      </c>
      <c r="Q70" s="109" t="s">
        <v>327</v>
      </c>
      <c r="R70" s="108" t="s">
        <v>84</v>
      </c>
      <c r="S70" s="111" t="s">
        <v>84</v>
      </c>
      <c r="T70" s="108">
        <v>2090605</v>
      </c>
      <c r="U70" s="108">
        <v>9070</v>
      </c>
      <c r="V70" s="108">
        <v>12650</v>
      </c>
      <c r="W70" s="108">
        <v>19</v>
      </c>
      <c r="X70" s="113">
        <v>2015</v>
      </c>
      <c r="Y70" s="113">
        <v>180</v>
      </c>
      <c r="Z70" s="113">
        <v>0</v>
      </c>
      <c r="AA70" s="114" t="s">
        <v>94</v>
      </c>
      <c r="AB70" s="108">
        <v>417</v>
      </c>
      <c r="AC70" s="109" t="s">
        <v>320</v>
      </c>
      <c r="AD70" s="196" t="s">
        <v>328</v>
      </c>
      <c r="AE70" s="196" t="s">
        <v>320</v>
      </c>
      <c r="AF70" s="197">
        <f>AE70-AD70</f>
        <v>253</v>
      </c>
      <c r="AG70" s="198">
        <f>IF(AI70="SI", 0,J70)</f>
        <v>249.95</v>
      </c>
      <c r="AH70" s="199">
        <f>AG70*AF70</f>
        <v>63237.35</v>
      </c>
      <c r="AI70" s="200"/>
    </row>
    <row r="71" spans="1:35">
      <c r="A71" s="108">
        <v>2016</v>
      </c>
      <c r="B71" s="108">
        <v>163</v>
      </c>
      <c r="C71" s="109" t="s">
        <v>171</v>
      </c>
      <c r="D71" s="194" t="s">
        <v>329</v>
      </c>
      <c r="E71" s="109" t="s">
        <v>201</v>
      </c>
      <c r="F71" s="111" t="s">
        <v>330</v>
      </c>
      <c r="G71" s="112">
        <v>82.4</v>
      </c>
      <c r="H71" s="112">
        <v>14.86</v>
      </c>
      <c r="I71" s="143" t="s">
        <v>79</v>
      </c>
      <c r="J71" s="112">
        <f>IF(I71="SI", G71-H71,G71)</f>
        <v>67.540000000000006</v>
      </c>
      <c r="K71" s="195" t="s">
        <v>80</v>
      </c>
      <c r="L71" s="108">
        <v>2016</v>
      </c>
      <c r="M71" s="108">
        <v>793</v>
      </c>
      <c r="N71" s="109" t="s">
        <v>202</v>
      </c>
      <c r="O71" s="111" t="s">
        <v>106</v>
      </c>
      <c r="P71" s="109" t="s">
        <v>107</v>
      </c>
      <c r="Q71" s="109" t="s">
        <v>94</v>
      </c>
      <c r="R71" s="108" t="s">
        <v>84</v>
      </c>
      <c r="S71" s="111" t="s">
        <v>84</v>
      </c>
      <c r="T71" s="108">
        <v>1080203</v>
      </c>
      <c r="U71" s="108">
        <v>2890</v>
      </c>
      <c r="V71" s="108">
        <v>7430</v>
      </c>
      <c r="W71" s="108">
        <v>99</v>
      </c>
      <c r="X71" s="113">
        <v>2016</v>
      </c>
      <c r="Y71" s="113">
        <v>27</v>
      </c>
      <c r="Z71" s="113">
        <v>0</v>
      </c>
      <c r="AA71" s="114" t="s">
        <v>137</v>
      </c>
      <c r="AB71" s="108">
        <v>335</v>
      </c>
      <c r="AC71" s="109" t="s">
        <v>137</v>
      </c>
      <c r="AD71" s="196" t="s">
        <v>203</v>
      </c>
      <c r="AE71" s="196" t="s">
        <v>137</v>
      </c>
      <c r="AF71" s="197">
        <f>AE71-AD71</f>
        <v>145</v>
      </c>
      <c r="AG71" s="198">
        <f>IF(AI71="SI", 0,J71)</f>
        <v>67.540000000000006</v>
      </c>
      <c r="AH71" s="199">
        <f>AG71*AF71</f>
        <v>9793.3000000000011</v>
      </c>
      <c r="AI71" s="200"/>
    </row>
    <row r="72" spans="1:35">
      <c r="A72" s="108">
        <v>2016</v>
      </c>
      <c r="B72" s="108">
        <v>164</v>
      </c>
      <c r="C72" s="109" t="s">
        <v>171</v>
      </c>
      <c r="D72" s="194" t="s">
        <v>331</v>
      </c>
      <c r="E72" s="109" t="s">
        <v>332</v>
      </c>
      <c r="F72" s="111" t="s">
        <v>78</v>
      </c>
      <c r="G72" s="112">
        <v>145.13</v>
      </c>
      <c r="H72" s="112">
        <v>26.17</v>
      </c>
      <c r="I72" s="143" t="s">
        <v>79</v>
      </c>
      <c r="J72" s="112">
        <f>IF(I72="SI", G72-H72,G72)</f>
        <v>118.96</v>
      </c>
      <c r="K72" s="195" t="s">
        <v>80</v>
      </c>
      <c r="L72" s="108">
        <v>2016</v>
      </c>
      <c r="M72" s="108">
        <v>1447</v>
      </c>
      <c r="N72" s="109" t="s">
        <v>227</v>
      </c>
      <c r="O72" s="111" t="s">
        <v>106</v>
      </c>
      <c r="P72" s="109" t="s">
        <v>107</v>
      </c>
      <c r="Q72" s="109" t="s">
        <v>94</v>
      </c>
      <c r="R72" s="108" t="s">
        <v>84</v>
      </c>
      <c r="S72" s="111" t="s">
        <v>84</v>
      </c>
      <c r="T72" s="108">
        <v>1080203</v>
      </c>
      <c r="U72" s="108">
        <v>2890</v>
      </c>
      <c r="V72" s="108">
        <v>7430</v>
      </c>
      <c r="W72" s="108">
        <v>99</v>
      </c>
      <c r="X72" s="113">
        <v>2016</v>
      </c>
      <c r="Y72" s="113">
        <v>27</v>
      </c>
      <c r="Z72" s="113">
        <v>0</v>
      </c>
      <c r="AA72" s="114" t="s">
        <v>94</v>
      </c>
      <c r="AB72" s="108">
        <v>0</v>
      </c>
      <c r="AC72" s="109" t="s">
        <v>131</v>
      </c>
      <c r="AD72" s="196" t="s">
        <v>333</v>
      </c>
      <c r="AE72" s="196" t="s">
        <v>131</v>
      </c>
      <c r="AF72" s="197">
        <f>AE72-AD72</f>
        <v>13</v>
      </c>
      <c r="AG72" s="198">
        <f>IF(AI72="SI", 0,J72)</f>
        <v>118.96</v>
      </c>
      <c r="AH72" s="199">
        <f>AG72*AF72</f>
        <v>1546.48</v>
      </c>
      <c r="AI72" s="200"/>
    </row>
    <row r="73" spans="1:35">
      <c r="A73" s="108">
        <v>2016</v>
      </c>
      <c r="B73" s="108">
        <v>165</v>
      </c>
      <c r="C73" s="109" t="s">
        <v>171</v>
      </c>
      <c r="D73" s="194" t="s">
        <v>334</v>
      </c>
      <c r="E73" s="109" t="s">
        <v>332</v>
      </c>
      <c r="F73" s="111" t="s">
        <v>78</v>
      </c>
      <c r="G73" s="112">
        <v>43.96</v>
      </c>
      <c r="H73" s="112">
        <v>7.93</v>
      </c>
      <c r="I73" s="143" t="s">
        <v>79</v>
      </c>
      <c r="J73" s="112">
        <f>IF(I73="SI", G73-H73,G73)</f>
        <v>36.03</v>
      </c>
      <c r="K73" s="195" t="s">
        <v>80</v>
      </c>
      <c r="L73" s="108">
        <v>2016</v>
      </c>
      <c r="M73" s="108">
        <v>1446</v>
      </c>
      <c r="N73" s="109" t="s">
        <v>227</v>
      </c>
      <c r="O73" s="111" t="s">
        <v>106</v>
      </c>
      <c r="P73" s="109" t="s">
        <v>107</v>
      </c>
      <c r="Q73" s="109" t="s">
        <v>94</v>
      </c>
      <c r="R73" s="108" t="s">
        <v>84</v>
      </c>
      <c r="S73" s="111" t="s">
        <v>84</v>
      </c>
      <c r="T73" s="108">
        <v>1080203</v>
      </c>
      <c r="U73" s="108">
        <v>2890</v>
      </c>
      <c r="V73" s="108">
        <v>7430</v>
      </c>
      <c r="W73" s="108">
        <v>99</v>
      </c>
      <c r="X73" s="113">
        <v>2016</v>
      </c>
      <c r="Y73" s="113">
        <v>27</v>
      </c>
      <c r="Z73" s="113">
        <v>0</v>
      </c>
      <c r="AA73" s="114" t="s">
        <v>137</v>
      </c>
      <c r="AB73" s="108">
        <v>335</v>
      </c>
      <c r="AC73" s="109" t="s">
        <v>137</v>
      </c>
      <c r="AD73" s="196" t="s">
        <v>333</v>
      </c>
      <c r="AE73" s="196" t="s">
        <v>137</v>
      </c>
      <c r="AF73" s="197">
        <f>AE73-AD73</f>
        <v>34</v>
      </c>
      <c r="AG73" s="198">
        <f>IF(AI73="SI", 0,J73)</f>
        <v>36.03</v>
      </c>
      <c r="AH73" s="199">
        <f>AG73*AF73</f>
        <v>1225.02</v>
      </c>
      <c r="AI73" s="200"/>
    </row>
    <row r="74" spans="1:35">
      <c r="A74" s="108">
        <v>2016</v>
      </c>
      <c r="B74" s="108">
        <v>166</v>
      </c>
      <c r="C74" s="109" t="s">
        <v>171</v>
      </c>
      <c r="D74" s="194" t="s">
        <v>335</v>
      </c>
      <c r="E74" s="109" t="s">
        <v>188</v>
      </c>
      <c r="F74" s="111" t="s">
        <v>78</v>
      </c>
      <c r="G74" s="112">
        <v>94.86</v>
      </c>
      <c r="H74" s="112">
        <v>17.11</v>
      </c>
      <c r="I74" s="143" t="s">
        <v>79</v>
      </c>
      <c r="J74" s="112">
        <f>IF(I74="SI", G74-H74,G74)</f>
        <v>77.75</v>
      </c>
      <c r="K74" s="195" t="s">
        <v>80</v>
      </c>
      <c r="L74" s="108">
        <v>2016</v>
      </c>
      <c r="M74" s="108">
        <v>1510</v>
      </c>
      <c r="N74" s="109" t="s">
        <v>239</v>
      </c>
      <c r="O74" s="111" t="s">
        <v>92</v>
      </c>
      <c r="P74" s="109" t="s">
        <v>93</v>
      </c>
      <c r="Q74" s="109" t="s">
        <v>94</v>
      </c>
      <c r="R74" s="108" t="s">
        <v>84</v>
      </c>
      <c r="S74" s="111" t="s">
        <v>84</v>
      </c>
      <c r="T74" s="108">
        <v>1080203</v>
      </c>
      <c r="U74" s="108">
        <v>2890</v>
      </c>
      <c r="V74" s="108">
        <v>7430</v>
      </c>
      <c r="W74" s="108">
        <v>99</v>
      </c>
      <c r="X74" s="113">
        <v>2016</v>
      </c>
      <c r="Y74" s="113">
        <v>27</v>
      </c>
      <c r="Z74" s="113">
        <v>0</v>
      </c>
      <c r="AA74" s="114" t="s">
        <v>131</v>
      </c>
      <c r="AB74" s="108">
        <v>312</v>
      </c>
      <c r="AC74" s="109" t="s">
        <v>131</v>
      </c>
      <c r="AD74" s="196" t="s">
        <v>336</v>
      </c>
      <c r="AE74" s="196" t="s">
        <v>131</v>
      </c>
      <c r="AF74" s="197">
        <f>AE74-AD74</f>
        <v>-14</v>
      </c>
      <c r="AG74" s="198">
        <f>IF(AI74="SI", 0,J74)</f>
        <v>77.75</v>
      </c>
      <c r="AH74" s="199">
        <f>AG74*AF74</f>
        <v>-1088.5</v>
      </c>
      <c r="AI74" s="200"/>
    </row>
    <row r="75" spans="1:35">
      <c r="A75" s="108">
        <v>2016</v>
      </c>
      <c r="B75" s="108">
        <v>167</v>
      </c>
      <c r="C75" s="109" t="s">
        <v>171</v>
      </c>
      <c r="D75" s="194" t="s">
        <v>337</v>
      </c>
      <c r="E75" s="109" t="s">
        <v>158</v>
      </c>
      <c r="F75" s="111" t="s">
        <v>78</v>
      </c>
      <c r="G75" s="112">
        <v>63.56</v>
      </c>
      <c r="H75" s="112">
        <v>11.46</v>
      </c>
      <c r="I75" s="143" t="s">
        <v>79</v>
      </c>
      <c r="J75" s="112">
        <f>IF(I75="SI", G75-H75,G75)</f>
        <v>52.1</v>
      </c>
      <c r="K75" s="195" t="s">
        <v>80</v>
      </c>
      <c r="L75" s="108">
        <v>2016</v>
      </c>
      <c r="M75" s="108">
        <v>1325</v>
      </c>
      <c r="N75" s="109" t="s">
        <v>147</v>
      </c>
      <c r="O75" s="111" t="s">
        <v>82</v>
      </c>
      <c r="P75" s="109" t="s">
        <v>83</v>
      </c>
      <c r="Q75" s="109" t="s">
        <v>83</v>
      </c>
      <c r="R75" s="108" t="s">
        <v>84</v>
      </c>
      <c r="S75" s="111" t="s">
        <v>84</v>
      </c>
      <c r="T75" s="108">
        <v>1010203</v>
      </c>
      <c r="U75" s="108">
        <v>140</v>
      </c>
      <c r="V75" s="108">
        <v>450</v>
      </c>
      <c r="W75" s="108">
        <v>7</v>
      </c>
      <c r="X75" s="113">
        <v>2016</v>
      </c>
      <c r="Y75" s="113">
        <v>28</v>
      </c>
      <c r="Z75" s="113">
        <v>0</v>
      </c>
      <c r="AA75" s="114" t="s">
        <v>137</v>
      </c>
      <c r="AB75" s="108">
        <v>332</v>
      </c>
      <c r="AC75" s="109" t="s">
        <v>137</v>
      </c>
      <c r="AD75" s="196" t="s">
        <v>257</v>
      </c>
      <c r="AE75" s="196" t="s">
        <v>137</v>
      </c>
      <c r="AF75" s="197">
        <f>AE75-AD75</f>
        <v>62</v>
      </c>
      <c r="AG75" s="198">
        <f>IF(AI75="SI", 0,J75)</f>
        <v>52.1</v>
      </c>
      <c r="AH75" s="199">
        <f>AG75*AF75</f>
        <v>3230.2000000000003</v>
      </c>
      <c r="AI75" s="200"/>
    </row>
    <row r="76" spans="1:35">
      <c r="A76" s="108">
        <v>2016</v>
      </c>
      <c r="B76" s="108">
        <v>168</v>
      </c>
      <c r="C76" s="109" t="s">
        <v>171</v>
      </c>
      <c r="D76" s="194" t="s">
        <v>338</v>
      </c>
      <c r="E76" s="109" t="s">
        <v>339</v>
      </c>
      <c r="F76" s="111" t="s">
        <v>340</v>
      </c>
      <c r="G76" s="112">
        <v>18798.46</v>
      </c>
      <c r="H76" s="112">
        <v>3389.89</v>
      </c>
      <c r="I76" s="143" t="s">
        <v>79</v>
      </c>
      <c r="J76" s="112">
        <f>IF(I76="SI", G76-H76,G76)</f>
        <v>15408.57</v>
      </c>
      <c r="K76" s="195" t="s">
        <v>341</v>
      </c>
      <c r="L76" s="108">
        <v>2016</v>
      </c>
      <c r="M76" s="108">
        <v>1364</v>
      </c>
      <c r="N76" s="109" t="s">
        <v>187</v>
      </c>
      <c r="O76" s="111" t="s">
        <v>342</v>
      </c>
      <c r="P76" s="109" t="s">
        <v>343</v>
      </c>
      <c r="Q76" s="109" t="s">
        <v>343</v>
      </c>
      <c r="R76" s="108" t="s">
        <v>84</v>
      </c>
      <c r="S76" s="111" t="s">
        <v>84</v>
      </c>
      <c r="T76" s="108">
        <v>2090605</v>
      </c>
      <c r="U76" s="108">
        <v>9070</v>
      </c>
      <c r="V76" s="108">
        <v>12650</v>
      </c>
      <c r="W76" s="108">
        <v>23</v>
      </c>
      <c r="X76" s="113">
        <v>2016</v>
      </c>
      <c r="Y76" s="113">
        <v>113</v>
      </c>
      <c r="Z76" s="113">
        <v>0</v>
      </c>
      <c r="AA76" s="114" t="s">
        <v>174</v>
      </c>
      <c r="AB76" s="108">
        <v>315</v>
      </c>
      <c r="AC76" s="109" t="s">
        <v>131</v>
      </c>
      <c r="AD76" s="196" t="s">
        <v>339</v>
      </c>
      <c r="AE76" s="196" t="s">
        <v>131</v>
      </c>
      <c r="AF76" s="197">
        <f>AE76-AD76</f>
        <v>69</v>
      </c>
      <c r="AG76" s="198">
        <f>IF(AI76="SI", 0,J76)</f>
        <v>15408.57</v>
      </c>
      <c r="AH76" s="199">
        <f>AG76*AF76</f>
        <v>1063191.33</v>
      </c>
      <c r="AI76" s="200"/>
    </row>
    <row r="77" spans="1:35">
      <c r="A77" s="108">
        <v>2016</v>
      </c>
      <c r="B77" s="108">
        <v>169</v>
      </c>
      <c r="C77" s="109" t="s">
        <v>344</v>
      </c>
      <c r="D77" s="194" t="s">
        <v>345</v>
      </c>
      <c r="E77" s="109" t="s">
        <v>299</v>
      </c>
      <c r="F77" s="111" t="s">
        <v>346</v>
      </c>
      <c r="G77" s="112">
        <v>9161.0400000000009</v>
      </c>
      <c r="H77" s="112">
        <v>1651.99</v>
      </c>
      <c r="I77" s="143" t="s">
        <v>151</v>
      </c>
      <c r="J77" s="112">
        <f>IF(I77="SI", G77-H77,G77)</f>
        <v>9161.0400000000009</v>
      </c>
      <c r="K77" s="195" t="s">
        <v>347</v>
      </c>
      <c r="L77" s="108">
        <v>2016</v>
      </c>
      <c r="M77" s="108">
        <v>852</v>
      </c>
      <c r="N77" s="109" t="s">
        <v>299</v>
      </c>
      <c r="O77" s="111" t="s">
        <v>348</v>
      </c>
      <c r="P77" s="109" t="s">
        <v>349</v>
      </c>
      <c r="Q77" s="109" t="s">
        <v>350</v>
      </c>
      <c r="R77" s="108" t="s">
        <v>84</v>
      </c>
      <c r="S77" s="111" t="s">
        <v>84</v>
      </c>
      <c r="T77" s="108">
        <v>2090605</v>
      </c>
      <c r="U77" s="108">
        <v>9070</v>
      </c>
      <c r="V77" s="108">
        <v>12650</v>
      </c>
      <c r="W77" s="108">
        <v>16</v>
      </c>
      <c r="X77" s="113">
        <v>2016</v>
      </c>
      <c r="Y77" s="113">
        <v>114</v>
      </c>
      <c r="Z77" s="113">
        <v>0</v>
      </c>
      <c r="AA77" s="114" t="s">
        <v>94</v>
      </c>
      <c r="AB77" s="108">
        <v>419</v>
      </c>
      <c r="AC77" s="109" t="s">
        <v>320</v>
      </c>
      <c r="AD77" s="196" t="s">
        <v>351</v>
      </c>
      <c r="AE77" s="196" t="s">
        <v>320</v>
      </c>
      <c r="AF77" s="197">
        <f>AE77-AD77</f>
        <v>182</v>
      </c>
      <c r="AG77" s="198">
        <f>IF(AI77="SI", 0,J77)</f>
        <v>9161.0400000000009</v>
      </c>
      <c r="AH77" s="199">
        <f>AG77*AF77</f>
        <v>1667309.2800000003</v>
      </c>
      <c r="AI77" s="200"/>
    </row>
    <row r="78" spans="1:35">
      <c r="A78" s="108">
        <v>2016</v>
      </c>
      <c r="B78" s="108">
        <v>170</v>
      </c>
      <c r="C78" s="109" t="s">
        <v>344</v>
      </c>
      <c r="D78" s="194" t="s">
        <v>352</v>
      </c>
      <c r="E78" s="109" t="s">
        <v>353</v>
      </c>
      <c r="F78" s="111" t="s">
        <v>354</v>
      </c>
      <c r="G78" s="112">
        <v>5331.4</v>
      </c>
      <c r="H78" s="112">
        <v>961.4</v>
      </c>
      <c r="I78" s="143" t="s">
        <v>79</v>
      </c>
      <c r="J78" s="112">
        <f>IF(I78="SI", G78-H78,G78)</f>
        <v>4370</v>
      </c>
      <c r="K78" s="195" t="s">
        <v>355</v>
      </c>
      <c r="L78" s="108">
        <v>2016</v>
      </c>
      <c r="M78" s="108">
        <v>1515</v>
      </c>
      <c r="N78" s="109" t="s">
        <v>239</v>
      </c>
      <c r="O78" s="111" t="s">
        <v>356</v>
      </c>
      <c r="P78" s="109" t="s">
        <v>357</v>
      </c>
      <c r="Q78" s="109" t="s">
        <v>358</v>
      </c>
      <c r="R78" s="108" t="s">
        <v>84</v>
      </c>
      <c r="S78" s="111" t="s">
        <v>84</v>
      </c>
      <c r="T78" s="108">
        <v>2090606</v>
      </c>
      <c r="U78" s="108">
        <v>9080</v>
      </c>
      <c r="V78" s="108">
        <v>10</v>
      </c>
      <c r="W78" s="108">
        <v>1</v>
      </c>
      <c r="X78" s="113">
        <v>2016</v>
      </c>
      <c r="Y78" s="113">
        <v>115</v>
      </c>
      <c r="Z78" s="113">
        <v>0</v>
      </c>
      <c r="AA78" s="114" t="s">
        <v>359</v>
      </c>
      <c r="AB78" s="108">
        <v>385</v>
      </c>
      <c r="AC78" s="109" t="s">
        <v>243</v>
      </c>
      <c r="AD78" s="196" t="s">
        <v>360</v>
      </c>
      <c r="AE78" s="196" t="s">
        <v>243</v>
      </c>
      <c r="AF78" s="197">
        <f>AE78-AD78</f>
        <v>43</v>
      </c>
      <c r="AG78" s="198">
        <f>IF(AI78="SI", 0,J78)</f>
        <v>4370</v>
      </c>
      <c r="AH78" s="199">
        <f>AG78*AF78</f>
        <v>187910</v>
      </c>
      <c r="AI78" s="200"/>
    </row>
    <row r="79" spans="1:35">
      <c r="A79" s="108">
        <v>2016</v>
      </c>
      <c r="B79" s="108">
        <v>173</v>
      </c>
      <c r="C79" s="109" t="s">
        <v>344</v>
      </c>
      <c r="D79" s="194" t="s">
        <v>361</v>
      </c>
      <c r="E79" s="109" t="s">
        <v>251</v>
      </c>
      <c r="F79" s="111" t="s">
        <v>362</v>
      </c>
      <c r="G79" s="112">
        <v>463.6</v>
      </c>
      <c r="H79" s="112">
        <v>83.6</v>
      </c>
      <c r="I79" s="143" t="s">
        <v>79</v>
      </c>
      <c r="J79" s="112">
        <f>IF(I79="SI", G79-H79,G79)</f>
        <v>380</v>
      </c>
      <c r="K79" s="195" t="s">
        <v>94</v>
      </c>
      <c r="L79" s="108">
        <v>2016</v>
      </c>
      <c r="M79" s="108">
        <v>963</v>
      </c>
      <c r="N79" s="109" t="s">
        <v>301</v>
      </c>
      <c r="O79" s="111" t="s">
        <v>363</v>
      </c>
      <c r="P79" s="109" t="s">
        <v>364</v>
      </c>
      <c r="Q79" s="109" t="s">
        <v>94</v>
      </c>
      <c r="R79" s="108" t="s">
        <v>84</v>
      </c>
      <c r="S79" s="111" t="s">
        <v>84</v>
      </c>
      <c r="T79" s="108">
        <v>1080103</v>
      </c>
      <c r="U79" s="108">
        <v>2780</v>
      </c>
      <c r="V79" s="108">
        <v>7380</v>
      </c>
      <c r="W79" s="108">
        <v>99</v>
      </c>
      <c r="X79" s="113">
        <v>2016</v>
      </c>
      <c r="Y79" s="113">
        <v>97</v>
      </c>
      <c r="Z79" s="113">
        <v>0</v>
      </c>
      <c r="AA79" s="114" t="s">
        <v>243</v>
      </c>
      <c r="AB79" s="108">
        <v>384</v>
      </c>
      <c r="AC79" s="109" t="s">
        <v>243</v>
      </c>
      <c r="AD79" s="196" t="s">
        <v>161</v>
      </c>
      <c r="AE79" s="196" t="s">
        <v>243</v>
      </c>
      <c r="AF79" s="197">
        <f>AE79-AD79</f>
        <v>140</v>
      </c>
      <c r="AG79" s="198">
        <f>IF(AI79="SI", 0,J79)</f>
        <v>380</v>
      </c>
      <c r="AH79" s="199">
        <f>AG79*AF79</f>
        <v>53200</v>
      </c>
      <c r="AI79" s="200"/>
    </row>
    <row r="80" spans="1:35">
      <c r="A80" s="108">
        <v>2016</v>
      </c>
      <c r="B80" s="108">
        <v>174</v>
      </c>
      <c r="C80" s="109" t="s">
        <v>365</v>
      </c>
      <c r="D80" s="194" t="s">
        <v>366</v>
      </c>
      <c r="E80" s="109" t="s">
        <v>367</v>
      </c>
      <c r="F80" s="111" t="s">
        <v>78</v>
      </c>
      <c r="G80" s="112">
        <v>126.22</v>
      </c>
      <c r="H80" s="112">
        <v>22.76</v>
      </c>
      <c r="I80" s="143" t="s">
        <v>79</v>
      </c>
      <c r="J80" s="112">
        <f>IF(I80="SI", G80-H80,G80)</f>
        <v>103.46</v>
      </c>
      <c r="K80" s="195" t="s">
        <v>80</v>
      </c>
      <c r="L80" s="108">
        <v>2016</v>
      </c>
      <c r="M80" s="108">
        <v>1085</v>
      </c>
      <c r="N80" s="109" t="s">
        <v>213</v>
      </c>
      <c r="O80" s="111" t="s">
        <v>82</v>
      </c>
      <c r="P80" s="109" t="s">
        <v>83</v>
      </c>
      <c r="Q80" s="109" t="s">
        <v>83</v>
      </c>
      <c r="R80" s="108" t="s">
        <v>84</v>
      </c>
      <c r="S80" s="111" t="s">
        <v>84</v>
      </c>
      <c r="T80" s="108">
        <v>1010203</v>
      </c>
      <c r="U80" s="108">
        <v>140</v>
      </c>
      <c r="V80" s="108">
        <v>450</v>
      </c>
      <c r="W80" s="108">
        <v>7</v>
      </c>
      <c r="X80" s="113">
        <v>2016</v>
      </c>
      <c r="Y80" s="113">
        <v>28</v>
      </c>
      <c r="Z80" s="113">
        <v>0</v>
      </c>
      <c r="AA80" s="114" t="s">
        <v>137</v>
      </c>
      <c r="AB80" s="108">
        <v>332</v>
      </c>
      <c r="AC80" s="109" t="s">
        <v>137</v>
      </c>
      <c r="AD80" s="196" t="s">
        <v>214</v>
      </c>
      <c r="AE80" s="196" t="s">
        <v>137</v>
      </c>
      <c r="AF80" s="197">
        <f>AE80-AD80</f>
        <v>104</v>
      </c>
      <c r="AG80" s="198">
        <f>IF(AI80="SI", 0,J80)</f>
        <v>103.46</v>
      </c>
      <c r="AH80" s="199">
        <f>AG80*AF80</f>
        <v>10759.84</v>
      </c>
      <c r="AI80" s="200"/>
    </row>
    <row r="81" spans="1:35">
      <c r="A81" s="108">
        <v>2016</v>
      </c>
      <c r="B81" s="108">
        <v>175</v>
      </c>
      <c r="C81" s="109" t="s">
        <v>365</v>
      </c>
      <c r="D81" s="194" t="s">
        <v>368</v>
      </c>
      <c r="E81" s="109" t="s">
        <v>172</v>
      </c>
      <c r="F81" s="111" t="s">
        <v>78</v>
      </c>
      <c r="G81" s="112">
        <v>109.69</v>
      </c>
      <c r="H81" s="112">
        <v>19.78</v>
      </c>
      <c r="I81" s="143" t="s">
        <v>79</v>
      </c>
      <c r="J81" s="112">
        <f>IF(I81="SI", G81-H81,G81)</f>
        <v>89.91</v>
      </c>
      <c r="K81" s="195" t="s">
        <v>80</v>
      </c>
      <c r="L81" s="108">
        <v>2016</v>
      </c>
      <c r="M81" s="108">
        <v>1424</v>
      </c>
      <c r="N81" s="109" t="s">
        <v>252</v>
      </c>
      <c r="O81" s="111" t="s">
        <v>82</v>
      </c>
      <c r="P81" s="109" t="s">
        <v>83</v>
      </c>
      <c r="Q81" s="109" t="s">
        <v>83</v>
      </c>
      <c r="R81" s="108" t="s">
        <v>84</v>
      </c>
      <c r="S81" s="111" t="s">
        <v>84</v>
      </c>
      <c r="T81" s="108">
        <v>1010203</v>
      </c>
      <c r="U81" s="108">
        <v>140</v>
      </c>
      <c r="V81" s="108">
        <v>450</v>
      </c>
      <c r="W81" s="108">
        <v>7</v>
      </c>
      <c r="X81" s="113">
        <v>2016</v>
      </c>
      <c r="Y81" s="113">
        <v>28</v>
      </c>
      <c r="Z81" s="113">
        <v>0</v>
      </c>
      <c r="AA81" s="114" t="s">
        <v>137</v>
      </c>
      <c r="AB81" s="108">
        <v>332</v>
      </c>
      <c r="AC81" s="109" t="s">
        <v>137</v>
      </c>
      <c r="AD81" s="196" t="s">
        <v>369</v>
      </c>
      <c r="AE81" s="196" t="s">
        <v>137</v>
      </c>
      <c r="AF81" s="197">
        <f>AE81-AD81</f>
        <v>41</v>
      </c>
      <c r="AG81" s="198">
        <f>IF(AI81="SI", 0,J81)</f>
        <v>89.91</v>
      </c>
      <c r="AH81" s="199">
        <f>AG81*AF81</f>
        <v>3686.31</v>
      </c>
      <c r="AI81" s="200"/>
    </row>
    <row r="82" spans="1:35">
      <c r="A82" s="108">
        <v>2016</v>
      </c>
      <c r="B82" s="108">
        <v>176</v>
      </c>
      <c r="C82" s="109" t="s">
        <v>365</v>
      </c>
      <c r="D82" s="194" t="s">
        <v>370</v>
      </c>
      <c r="E82" s="109" t="s">
        <v>371</v>
      </c>
      <c r="F82" s="111" t="s">
        <v>78</v>
      </c>
      <c r="G82" s="112">
        <v>123.18</v>
      </c>
      <c r="H82" s="112">
        <v>22.21</v>
      </c>
      <c r="I82" s="143" t="s">
        <v>79</v>
      </c>
      <c r="J82" s="112">
        <f>IF(I82="SI", G82-H82,G82)</f>
        <v>100.97</v>
      </c>
      <c r="K82" s="195" t="s">
        <v>80</v>
      </c>
      <c r="L82" s="108">
        <v>2016</v>
      </c>
      <c r="M82" s="108">
        <v>1571</v>
      </c>
      <c r="N82" s="109" t="s">
        <v>237</v>
      </c>
      <c r="O82" s="111" t="s">
        <v>82</v>
      </c>
      <c r="P82" s="109" t="s">
        <v>83</v>
      </c>
      <c r="Q82" s="109" t="s">
        <v>83</v>
      </c>
      <c r="R82" s="108" t="s">
        <v>84</v>
      </c>
      <c r="S82" s="111" t="s">
        <v>84</v>
      </c>
      <c r="T82" s="108">
        <v>1010203</v>
      </c>
      <c r="U82" s="108">
        <v>140</v>
      </c>
      <c r="V82" s="108">
        <v>450</v>
      </c>
      <c r="W82" s="108">
        <v>7</v>
      </c>
      <c r="X82" s="113">
        <v>2016</v>
      </c>
      <c r="Y82" s="113">
        <v>28</v>
      </c>
      <c r="Z82" s="113">
        <v>0</v>
      </c>
      <c r="AA82" s="114" t="s">
        <v>137</v>
      </c>
      <c r="AB82" s="108">
        <v>332</v>
      </c>
      <c r="AC82" s="109" t="s">
        <v>137</v>
      </c>
      <c r="AD82" s="196" t="s">
        <v>372</v>
      </c>
      <c r="AE82" s="196" t="s">
        <v>137</v>
      </c>
      <c r="AF82" s="197">
        <f>AE82-AD82</f>
        <v>5</v>
      </c>
      <c r="AG82" s="198">
        <f>IF(AI82="SI", 0,J82)</f>
        <v>100.97</v>
      </c>
      <c r="AH82" s="199">
        <f>AG82*AF82</f>
        <v>504.85</v>
      </c>
      <c r="AI82" s="200"/>
    </row>
    <row r="83" spans="1:35">
      <c r="A83" s="108">
        <v>2016</v>
      </c>
      <c r="B83" s="108">
        <v>177</v>
      </c>
      <c r="C83" s="109" t="s">
        <v>365</v>
      </c>
      <c r="D83" s="194" t="s">
        <v>373</v>
      </c>
      <c r="E83" s="109" t="s">
        <v>374</v>
      </c>
      <c r="F83" s="111" t="s">
        <v>78</v>
      </c>
      <c r="G83" s="112">
        <v>139.01</v>
      </c>
      <c r="H83" s="112">
        <v>25.07</v>
      </c>
      <c r="I83" s="143" t="s">
        <v>79</v>
      </c>
      <c r="J83" s="112">
        <f>IF(I83="SI", G83-H83,G83)</f>
        <v>113.94</v>
      </c>
      <c r="K83" s="195" t="s">
        <v>80</v>
      </c>
      <c r="L83" s="108">
        <v>2016</v>
      </c>
      <c r="M83" s="108">
        <v>1703</v>
      </c>
      <c r="N83" s="109" t="s">
        <v>375</v>
      </c>
      <c r="O83" s="111" t="s">
        <v>82</v>
      </c>
      <c r="P83" s="109" t="s">
        <v>83</v>
      </c>
      <c r="Q83" s="109" t="s">
        <v>83</v>
      </c>
      <c r="R83" s="108" t="s">
        <v>84</v>
      </c>
      <c r="S83" s="111" t="s">
        <v>84</v>
      </c>
      <c r="T83" s="108">
        <v>1010203</v>
      </c>
      <c r="U83" s="108">
        <v>140</v>
      </c>
      <c r="V83" s="108">
        <v>450</v>
      </c>
      <c r="W83" s="108">
        <v>7</v>
      </c>
      <c r="X83" s="113">
        <v>2016</v>
      </c>
      <c r="Y83" s="113">
        <v>28</v>
      </c>
      <c r="Z83" s="113">
        <v>0</v>
      </c>
      <c r="AA83" s="114" t="s">
        <v>86</v>
      </c>
      <c r="AB83" s="108">
        <v>435</v>
      </c>
      <c r="AC83" s="109" t="s">
        <v>86</v>
      </c>
      <c r="AD83" s="196" t="s">
        <v>376</v>
      </c>
      <c r="AE83" s="196" t="s">
        <v>86</v>
      </c>
      <c r="AF83" s="197">
        <f>AE83-AD83</f>
        <v>34</v>
      </c>
      <c r="AG83" s="198">
        <f>IF(AI83="SI", 0,J83)</f>
        <v>113.94</v>
      </c>
      <c r="AH83" s="199">
        <f>AG83*AF83</f>
        <v>3873.96</v>
      </c>
      <c r="AI83" s="200"/>
    </row>
    <row r="84" spans="1:35">
      <c r="A84" s="108">
        <v>2016</v>
      </c>
      <c r="B84" s="108">
        <v>178</v>
      </c>
      <c r="C84" s="109" t="s">
        <v>336</v>
      </c>
      <c r="D84" s="194" t="s">
        <v>377</v>
      </c>
      <c r="E84" s="109" t="s">
        <v>293</v>
      </c>
      <c r="F84" s="111" t="s">
        <v>169</v>
      </c>
      <c r="G84" s="112">
        <v>353.8</v>
      </c>
      <c r="H84" s="112">
        <v>63.81</v>
      </c>
      <c r="I84" s="143" t="s">
        <v>79</v>
      </c>
      <c r="J84" s="112">
        <f>IF(I84="SI", G84-H84,G84)</f>
        <v>289.99</v>
      </c>
      <c r="K84" s="195" t="s">
        <v>378</v>
      </c>
      <c r="L84" s="108">
        <v>2016</v>
      </c>
      <c r="M84" s="108">
        <v>1740</v>
      </c>
      <c r="N84" s="109" t="s">
        <v>379</v>
      </c>
      <c r="O84" s="111" t="s">
        <v>129</v>
      </c>
      <c r="P84" s="109" t="s">
        <v>130</v>
      </c>
      <c r="Q84" s="109" t="s">
        <v>94</v>
      </c>
      <c r="R84" s="108" t="s">
        <v>84</v>
      </c>
      <c r="S84" s="111" t="s">
        <v>84</v>
      </c>
      <c r="T84" s="108">
        <v>1010203</v>
      </c>
      <c r="U84" s="108">
        <v>140</v>
      </c>
      <c r="V84" s="108">
        <v>450</v>
      </c>
      <c r="W84" s="108">
        <v>2</v>
      </c>
      <c r="X84" s="113">
        <v>2016</v>
      </c>
      <c r="Y84" s="113">
        <v>129</v>
      </c>
      <c r="Z84" s="113">
        <v>0</v>
      </c>
      <c r="AA84" s="114" t="s">
        <v>243</v>
      </c>
      <c r="AB84" s="108">
        <v>372</v>
      </c>
      <c r="AC84" s="109" t="s">
        <v>243</v>
      </c>
      <c r="AD84" s="196" t="s">
        <v>380</v>
      </c>
      <c r="AE84" s="196" t="s">
        <v>243</v>
      </c>
      <c r="AF84" s="197">
        <f>AE84-AD84</f>
        <v>-46</v>
      </c>
      <c r="AG84" s="198">
        <f>IF(AI84="SI", 0,J84)</f>
        <v>289.99</v>
      </c>
      <c r="AH84" s="199">
        <f>AG84*AF84</f>
        <v>-13339.54</v>
      </c>
      <c r="AI84" s="200"/>
    </row>
    <row r="85" spans="1:35">
      <c r="A85" s="108">
        <v>2016</v>
      </c>
      <c r="B85" s="108">
        <v>178</v>
      </c>
      <c r="C85" s="109" t="s">
        <v>336</v>
      </c>
      <c r="D85" s="194" t="s">
        <v>377</v>
      </c>
      <c r="E85" s="109" t="s">
        <v>293</v>
      </c>
      <c r="F85" s="111" t="s">
        <v>169</v>
      </c>
      <c r="G85" s="112">
        <v>61</v>
      </c>
      <c r="H85" s="112">
        <v>11</v>
      </c>
      <c r="I85" s="143" t="s">
        <v>79</v>
      </c>
      <c r="J85" s="112">
        <f>IF(I85="SI", G85-H85,G85)</f>
        <v>50</v>
      </c>
      <c r="K85" s="195" t="s">
        <v>381</v>
      </c>
      <c r="L85" s="108">
        <v>2016</v>
      </c>
      <c r="M85" s="108">
        <v>1740</v>
      </c>
      <c r="N85" s="109" t="s">
        <v>379</v>
      </c>
      <c r="O85" s="111" t="s">
        <v>129</v>
      </c>
      <c r="P85" s="109" t="s">
        <v>130</v>
      </c>
      <c r="Q85" s="109" t="s">
        <v>94</v>
      </c>
      <c r="R85" s="108" t="s">
        <v>84</v>
      </c>
      <c r="S85" s="111" t="s">
        <v>84</v>
      </c>
      <c r="T85" s="108">
        <v>1010203</v>
      </c>
      <c r="U85" s="108">
        <v>140</v>
      </c>
      <c r="V85" s="108">
        <v>450</v>
      </c>
      <c r="W85" s="108">
        <v>2</v>
      </c>
      <c r="X85" s="113">
        <v>2016</v>
      </c>
      <c r="Y85" s="113">
        <v>95</v>
      </c>
      <c r="Z85" s="113">
        <v>0</v>
      </c>
      <c r="AA85" s="114" t="s">
        <v>243</v>
      </c>
      <c r="AB85" s="108">
        <v>371</v>
      </c>
      <c r="AC85" s="109" t="s">
        <v>243</v>
      </c>
      <c r="AD85" s="196" t="s">
        <v>380</v>
      </c>
      <c r="AE85" s="196" t="s">
        <v>243</v>
      </c>
      <c r="AF85" s="197">
        <f>AE85-AD85</f>
        <v>-46</v>
      </c>
      <c r="AG85" s="198">
        <f>IF(AI85="SI", 0,J85)</f>
        <v>50</v>
      </c>
      <c r="AH85" s="199">
        <f>AG85*AF85</f>
        <v>-2300</v>
      </c>
      <c r="AI85" s="200"/>
    </row>
    <row r="86" spans="1:35">
      <c r="A86" s="108">
        <v>2016</v>
      </c>
      <c r="B86" s="108">
        <v>178</v>
      </c>
      <c r="C86" s="109" t="s">
        <v>336</v>
      </c>
      <c r="D86" s="194" t="s">
        <v>377</v>
      </c>
      <c r="E86" s="109" t="s">
        <v>293</v>
      </c>
      <c r="F86" s="111" t="s">
        <v>169</v>
      </c>
      <c r="G86" s="112">
        <v>234.39</v>
      </c>
      <c r="H86" s="112">
        <v>42.26</v>
      </c>
      <c r="I86" s="143" t="s">
        <v>79</v>
      </c>
      <c r="J86" s="112">
        <f>IF(I86="SI", G86-H86,G86)</f>
        <v>192.13</v>
      </c>
      <c r="K86" s="195" t="s">
        <v>94</v>
      </c>
      <c r="L86" s="108">
        <v>2016</v>
      </c>
      <c r="M86" s="108">
        <v>1740</v>
      </c>
      <c r="N86" s="109" t="s">
        <v>379</v>
      </c>
      <c r="O86" s="111" t="s">
        <v>129</v>
      </c>
      <c r="P86" s="109" t="s">
        <v>130</v>
      </c>
      <c r="Q86" s="109" t="s">
        <v>94</v>
      </c>
      <c r="R86" s="108" t="s">
        <v>84</v>
      </c>
      <c r="S86" s="111" t="s">
        <v>84</v>
      </c>
      <c r="T86" s="108">
        <v>1010203</v>
      </c>
      <c r="U86" s="108">
        <v>140</v>
      </c>
      <c r="V86" s="108">
        <v>450</v>
      </c>
      <c r="W86" s="108">
        <v>2</v>
      </c>
      <c r="X86" s="113">
        <v>2016</v>
      </c>
      <c r="Y86" s="113">
        <v>79</v>
      </c>
      <c r="Z86" s="113">
        <v>0</v>
      </c>
      <c r="AA86" s="114" t="s">
        <v>243</v>
      </c>
      <c r="AB86" s="108">
        <v>370</v>
      </c>
      <c r="AC86" s="109" t="s">
        <v>243</v>
      </c>
      <c r="AD86" s="196" t="s">
        <v>380</v>
      </c>
      <c r="AE86" s="196" t="s">
        <v>243</v>
      </c>
      <c r="AF86" s="197">
        <f>AE86-AD86</f>
        <v>-46</v>
      </c>
      <c r="AG86" s="198">
        <f>IF(AI86="SI", 0,J86)</f>
        <v>192.13</v>
      </c>
      <c r="AH86" s="199">
        <f>AG86*AF86</f>
        <v>-8837.98</v>
      </c>
      <c r="AI86" s="200"/>
    </row>
    <row r="87" spans="1:35">
      <c r="A87" s="108">
        <v>2016</v>
      </c>
      <c r="B87" s="108">
        <v>179</v>
      </c>
      <c r="C87" s="109" t="s">
        <v>336</v>
      </c>
      <c r="D87" s="194" t="s">
        <v>382</v>
      </c>
      <c r="E87" s="109" t="s">
        <v>188</v>
      </c>
      <c r="F87" s="111" t="s">
        <v>383</v>
      </c>
      <c r="G87" s="112">
        <v>243.34</v>
      </c>
      <c r="H87" s="112">
        <v>46.33</v>
      </c>
      <c r="I87" s="143" t="s">
        <v>79</v>
      </c>
      <c r="J87" s="112">
        <f>IF(I87="SI", G87-H87,G87)</f>
        <v>197.01</v>
      </c>
      <c r="K87" s="195" t="s">
        <v>274</v>
      </c>
      <c r="L87" s="108">
        <v>2016</v>
      </c>
      <c r="M87" s="108">
        <v>1560</v>
      </c>
      <c r="N87" s="109" t="s">
        <v>297</v>
      </c>
      <c r="O87" s="111" t="s">
        <v>384</v>
      </c>
      <c r="P87" s="109" t="s">
        <v>385</v>
      </c>
      <c r="Q87" s="109" t="s">
        <v>94</v>
      </c>
      <c r="R87" s="108" t="s">
        <v>84</v>
      </c>
      <c r="S87" s="111" t="s">
        <v>84</v>
      </c>
      <c r="T87" s="108">
        <v>1010203</v>
      </c>
      <c r="U87" s="108">
        <v>140</v>
      </c>
      <c r="V87" s="108">
        <v>450</v>
      </c>
      <c r="W87" s="108">
        <v>5</v>
      </c>
      <c r="X87" s="113">
        <v>2016</v>
      </c>
      <c r="Y87" s="113">
        <v>30</v>
      </c>
      <c r="Z87" s="113">
        <v>0</v>
      </c>
      <c r="AA87" s="114" t="s">
        <v>243</v>
      </c>
      <c r="AB87" s="108">
        <v>373</v>
      </c>
      <c r="AC87" s="109" t="s">
        <v>243</v>
      </c>
      <c r="AD87" s="196" t="s">
        <v>293</v>
      </c>
      <c r="AE87" s="196" t="s">
        <v>243</v>
      </c>
      <c r="AF87" s="197">
        <f>AE87-AD87</f>
        <v>48</v>
      </c>
      <c r="AG87" s="198">
        <f>IF(AI87="SI", 0,J87)</f>
        <v>197.01</v>
      </c>
      <c r="AH87" s="199">
        <f>AG87*AF87</f>
        <v>9456.48</v>
      </c>
      <c r="AI87" s="200"/>
    </row>
    <row r="88" spans="1:35">
      <c r="A88" s="108">
        <v>2016</v>
      </c>
      <c r="B88" s="108">
        <v>180</v>
      </c>
      <c r="C88" s="109" t="s">
        <v>336</v>
      </c>
      <c r="D88" s="194" t="s">
        <v>386</v>
      </c>
      <c r="E88" s="109" t="s">
        <v>171</v>
      </c>
      <c r="F88" s="111" t="s">
        <v>387</v>
      </c>
      <c r="G88" s="112">
        <v>235.55</v>
      </c>
      <c r="H88" s="112">
        <v>42.48</v>
      </c>
      <c r="I88" s="143" t="s">
        <v>79</v>
      </c>
      <c r="J88" s="112">
        <f>IF(I88="SI", G88-H88,G88)</f>
        <v>193.07000000000002</v>
      </c>
      <c r="K88" s="195" t="s">
        <v>163</v>
      </c>
      <c r="L88" s="108">
        <v>2016</v>
      </c>
      <c r="M88" s="108">
        <v>1713</v>
      </c>
      <c r="N88" s="109" t="s">
        <v>375</v>
      </c>
      <c r="O88" s="111" t="s">
        <v>165</v>
      </c>
      <c r="P88" s="109" t="s">
        <v>166</v>
      </c>
      <c r="Q88" s="109" t="s">
        <v>94</v>
      </c>
      <c r="R88" s="108" t="s">
        <v>84</v>
      </c>
      <c r="S88" s="111" t="s">
        <v>84</v>
      </c>
      <c r="T88" s="108">
        <v>1010204</v>
      </c>
      <c r="U88" s="108">
        <v>150</v>
      </c>
      <c r="V88" s="108">
        <v>470</v>
      </c>
      <c r="W88" s="108">
        <v>99</v>
      </c>
      <c r="X88" s="113">
        <v>2016</v>
      </c>
      <c r="Y88" s="113">
        <v>35</v>
      </c>
      <c r="Z88" s="113">
        <v>0</v>
      </c>
      <c r="AA88" s="114" t="s">
        <v>243</v>
      </c>
      <c r="AB88" s="108">
        <v>378</v>
      </c>
      <c r="AC88" s="109" t="s">
        <v>243</v>
      </c>
      <c r="AD88" s="196" t="s">
        <v>277</v>
      </c>
      <c r="AE88" s="196" t="s">
        <v>243</v>
      </c>
      <c r="AF88" s="197">
        <f>AE88-AD88</f>
        <v>17</v>
      </c>
      <c r="AG88" s="198">
        <f>IF(AI88="SI", 0,J88)</f>
        <v>193.07000000000002</v>
      </c>
      <c r="AH88" s="199">
        <f>AG88*AF88</f>
        <v>3282.1900000000005</v>
      </c>
      <c r="AI88" s="200"/>
    </row>
    <row r="89" spans="1:35">
      <c r="A89" s="108">
        <v>2016</v>
      </c>
      <c r="B89" s="108">
        <v>181</v>
      </c>
      <c r="C89" s="109" t="s">
        <v>336</v>
      </c>
      <c r="D89" s="194" t="s">
        <v>388</v>
      </c>
      <c r="E89" s="109" t="s">
        <v>379</v>
      </c>
      <c r="F89" s="111" t="s">
        <v>389</v>
      </c>
      <c r="G89" s="112">
        <v>12.08</v>
      </c>
      <c r="H89" s="112">
        <v>0</v>
      </c>
      <c r="I89" s="143" t="s">
        <v>151</v>
      </c>
      <c r="J89" s="112">
        <f>IF(I89="SI", G89-H89,G89)</f>
        <v>12.08</v>
      </c>
      <c r="K89" s="195" t="s">
        <v>152</v>
      </c>
      <c r="L89" s="108">
        <v>2016</v>
      </c>
      <c r="M89" s="108">
        <v>1749</v>
      </c>
      <c r="N89" s="109" t="s">
        <v>365</v>
      </c>
      <c r="O89" s="111" t="s">
        <v>153</v>
      </c>
      <c r="P89" s="109" t="s">
        <v>154</v>
      </c>
      <c r="Q89" s="109" t="s">
        <v>155</v>
      </c>
      <c r="R89" s="108" t="s">
        <v>84</v>
      </c>
      <c r="S89" s="111" t="s">
        <v>84</v>
      </c>
      <c r="T89" s="108">
        <v>1010203</v>
      </c>
      <c r="U89" s="108">
        <v>140</v>
      </c>
      <c r="V89" s="108">
        <v>450</v>
      </c>
      <c r="W89" s="108">
        <v>2</v>
      </c>
      <c r="X89" s="113">
        <v>2015</v>
      </c>
      <c r="Y89" s="113">
        <v>89</v>
      </c>
      <c r="Z89" s="113">
        <v>0</v>
      </c>
      <c r="AA89" s="114" t="s">
        <v>243</v>
      </c>
      <c r="AB89" s="108">
        <v>381</v>
      </c>
      <c r="AC89" s="109" t="s">
        <v>243</v>
      </c>
      <c r="AD89" s="196" t="s">
        <v>390</v>
      </c>
      <c r="AE89" s="196" t="s">
        <v>243</v>
      </c>
      <c r="AF89" s="197">
        <f>AE89-AD89</f>
        <v>-13</v>
      </c>
      <c r="AG89" s="198">
        <f>IF(AI89="SI", 0,J89)</f>
        <v>12.08</v>
      </c>
      <c r="AH89" s="199">
        <f>AG89*AF89</f>
        <v>-157.04</v>
      </c>
      <c r="AI89" s="200"/>
    </row>
    <row r="90" spans="1:35">
      <c r="A90" s="108">
        <v>2016</v>
      </c>
      <c r="B90" s="108">
        <v>182</v>
      </c>
      <c r="C90" s="109" t="s">
        <v>391</v>
      </c>
      <c r="D90" s="194" t="s">
        <v>392</v>
      </c>
      <c r="E90" s="109" t="s">
        <v>379</v>
      </c>
      <c r="F90" s="111" t="s">
        <v>393</v>
      </c>
      <c r="G90" s="112">
        <v>76.37</v>
      </c>
      <c r="H90" s="112">
        <v>13.77</v>
      </c>
      <c r="I90" s="143" t="s">
        <v>79</v>
      </c>
      <c r="J90" s="112">
        <f>IF(I90="SI", G90-H90,G90)</f>
        <v>62.600000000000009</v>
      </c>
      <c r="K90" s="195" t="s">
        <v>394</v>
      </c>
      <c r="L90" s="108">
        <v>2016</v>
      </c>
      <c r="M90" s="108">
        <v>1748</v>
      </c>
      <c r="N90" s="109" t="s">
        <v>365</v>
      </c>
      <c r="O90" s="111" t="s">
        <v>395</v>
      </c>
      <c r="P90" s="109" t="s">
        <v>396</v>
      </c>
      <c r="Q90" s="109" t="s">
        <v>397</v>
      </c>
      <c r="R90" s="108" t="s">
        <v>84</v>
      </c>
      <c r="S90" s="111" t="s">
        <v>84</v>
      </c>
      <c r="T90" s="108">
        <v>1010202</v>
      </c>
      <c r="U90" s="108">
        <v>130</v>
      </c>
      <c r="V90" s="108">
        <v>450</v>
      </c>
      <c r="W90" s="108">
        <v>1</v>
      </c>
      <c r="X90" s="113">
        <v>2016</v>
      </c>
      <c r="Y90" s="113">
        <v>123</v>
      </c>
      <c r="Z90" s="113">
        <v>0</v>
      </c>
      <c r="AA90" s="114" t="s">
        <v>243</v>
      </c>
      <c r="AB90" s="108">
        <v>375</v>
      </c>
      <c r="AC90" s="109" t="s">
        <v>243</v>
      </c>
      <c r="AD90" s="196" t="s">
        <v>398</v>
      </c>
      <c r="AE90" s="196" t="s">
        <v>243</v>
      </c>
      <c r="AF90" s="197">
        <f>AE90-AD90</f>
        <v>-1</v>
      </c>
      <c r="AG90" s="198">
        <f>IF(AI90="SI", 0,J90)</f>
        <v>62.600000000000009</v>
      </c>
      <c r="AH90" s="199">
        <f>AG90*AF90</f>
        <v>-62.600000000000009</v>
      </c>
      <c r="AI90" s="200"/>
    </row>
    <row r="91" spans="1:35" ht="60">
      <c r="A91" s="108">
        <v>2016</v>
      </c>
      <c r="B91" s="108">
        <v>183</v>
      </c>
      <c r="C91" s="109" t="s">
        <v>391</v>
      </c>
      <c r="D91" s="194" t="s">
        <v>399</v>
      </c>
      <c r="E91" s="109" t="s">
        <v>295</v>
      </c>
      <c r="F91" s="201" t="s">
        <v>400</v>
      </c>
      <c r="G91" s="112">
        <v>73.2</v>
      </c>
      <c r="H91" s="112">
        <v>13.2</v>
      </c>
      <c r="I91" s="143" t="s">
        <v>79</v>
      </c>
      <c r="J91" s="112">
        <f>IF(I91="SI", G91-H91,G91)</f>
        <v>60</v>
      </c>
      <c r="K91" s="195" t="s">
        <v>401</v>
      </c>
      <c r="L91" s="108">
        <v>2016</v>
      </c>
      <c r="M91" s="108">
        <v>1784</v>
      </c>
      <c r="N91" s="109" t="s">
        <v>336</v>
      </c>
      <c r="O91" s="111" t="s">
        <v>402</v>
      </c>
      <c r="P91" s="109" t="s">
        <v>403</v>
      </c>
      <c r="Q91" s="109" t="s">
        <v>404</v>
      </c>
      <c r="R91" s="108" t="s">
        <v>84</v>
      </c>
      <c r="S91" s="111" t="s">
        <v>84</v>
      </c>
      <c r="T91" s="108">
        <v>1010203</v>
      </c>
      <c r="U91" s="108">
        <v>140</v>
      </c>
      <c r="V91" s="108">
        <v>440</v>
      </c>
      <c r="W91" s="108">
        <v>99</v>
      </c>
      <c r="X91" s="113">
        <v>2016</v>
      </c>
      <c r="Y91" s="113">
        <v>23</v>
      </c>
      <c r="Z91" s="113">
        <v>0</v>
      </c>
      <c r="AA91" s="114" t="s">
        <v>243</v>
      </c>
      <c r="AB91" s="108">
        <v>380</v>
      </c>
      <c r="AC91" s="109" t="s">
        <v>243</v>
      </c>
      <c r="AD91" s="196" t="s">
        <v>405</v>
      </c>
      <c r="AE91" s="196" t="s">
        <v>243</v>
      </c>
      <c r="AF91" s="197">
        <f>AE91-AD91</f>
        <v>-2</v>
      </c>
      <c r="AG91" s="198">
        <f>IF(AI91="SI", 0,J91)</f>
        <v>60</v>
      </c>
      <c r="AH91" s="199">
        <f>AG91*AF91</f>
        <v>-120</v>
      </c>
      <c r="AI91" s="200"/>
    </row>
    <row r="92" spans="1:35" ht="72">
      <c r="A92" s="108">
        <v>2016</v>
      </c>
      <c r="B92" s="108">
        <v>184</v>
      </c>
      <c r="C92" s="109" t="s">
        <v>391</v>
      </c>
      <c r="D92" s="194" t="s">
        <v>406</v>
      </c>
      <c r="E92" s="109" t="s">
        <v>353</v>
      </c>
      <c r="F92" s="201" t="s">
        <v>407</v>
      </c>
      <c r="G92" s="112">
        <v>303</v>
      </c>
      <c r="H92" s="112">
        <v>27.55</v>
      </c>
      <c r="I92" s="143" t="s">
        <v>79</v>
      </c>
      <c r="J92" s="112">
        <f>IF(I92="SI", G92-H92,G92)</f>
        <v>275.45</v>
      </c>
      <c r="K92" s="195" t="s">
        <v>408</v>
      </c>
      <c r="L92" s="108">
        <v>2016</v>
      </c>
      <c r="M92" s="108">
        <v>1576</v>
      </c>
      <c r="N92" s="109" t="s">
        <v>237</v>
      </c>
      <c r="O92" s="111" t="s">
        <v>409</v>
      </c>
      <c r="P92" s="109" t="s">
        <v>410</v>
      </c>
      <c r="Q92" s="109" t="s">
        <v>410</v>
      </c>
      <c r="R92" s="108" t="s">
        <v>84</v>
      </c>
      <c r="S92" s="111" t="s">
        <v>84</v>
      </c>
      <c r="T92" s="108">
        <v>1010202</v>
      </c>
      <c r="U92" s="108">
        <v>130</v>
      </c>
      <c r="V92" s="108">
        <v>450</v>
      </c>
      <c r="W92" s="108">
        <v>1</v>
      </c>
      <c r="X92" s="113">
        <v>2016</v>
      </c>
      <c r="Y92" s="113">
        <v>119</v>
      </c>
      <c r="Z92" s="113">
        <v>0</v>
      </c>
      <c r="AA92" s="114" t="s">
        <v>243</v>
      </c>
      <c r="AB92" s="108">
        <v>382</v>
      </c>
      <c r="AC92" s="109" t="s">
        <v>243</v>
      </c>
      <c r="AD92" s="196" t="s">
        <v>277</v>
      </c>
      <c r="AE92" s="196" t="s">
        <v>243</v>
      </c>
      <c r="AF92" s="197">
        <f>AE92-AD92</f>
        <v>17</v>
      </c>
      <c r="AG92" s="198">
        <f>IF(AI92="SI", 0,J92)</f>
        <v>275.45</v>
      </c>
      <c r="AH92" s="199">
        <f>AG92*AF92</f>
        <v>4682.6499999999996</v>
      </c>
      <c r="AI92" s="200"/>
    </row>
    <row r="93" spans="1:35" ht="108">
      <c r="A93" s="108">
        <v>2016</v>
      </c>
      <c r="B93" s="108">
        <v>185</v>
      </c>
      <c r="C93" s="109" t="s">
        <v>137</v>
      </c>
      <c r="D93" s="194" t="s">
        <v>411</v>
      </c>
      <c r="E93" s="109" t="s">
        <v>412</v>
      </c>
      <c r="F93" s="201" t="s">
        <v>78</v>
      </c>
      <c r="G93" s="112">
        <v>74.680000000000007</v>
      </c>
      <c r="H93" s="112">
        <v>13.47</v>
      </c>
      <c r="I93" s="143" t="s">
        <v>79</v>
      </c>
      <c r="J93" s="112">
        <f>IF(I93="SI", G93-H93,G93)</f>
        <v>61.210000000000008</v>
      </c>
      <c r="K93" s="195" t="s">
        <v>80</v>
      </c>
      <c r="L93" s="108">
        <v>2016</v>
      </c>
      <c r="M93" s="108">
        <v>1646</v>
      </c>
      <c r="N93" s="109" t="s">
        <v>360</v>
      </c>
      <c r="O93" s="111" t="s">
        <v>106</v>
      </c>
      <c r="P93" s="109" t="s">
        <v>107</v>
      </c>
      <c r="Q93" s="109" t="s">
        <v>94</v>
      </c>
      <c r="R93" s="108" t="s">
        <v>84</v>
      </c>
      <c r="S93" s="111" t="s">
        <v>84</v>
      </c>
      <c r="T93" s="108">
        <v>1080203</v>
      </c>
      <c r="U93" s="108">
        <v>2890</v>
      </c>
      <c r="V93" s="108">
        <v>7430</v>
      </c>
      <c r="W93" s="108">
        <v>99</v>
      </c>
      <c r="X93" s="113">
        <v>2016</v>
      </c>
      <c r="Y93" s="113">
        <v>27</v>
      </c>
      <c r="Z93" s="113">
        <v>0</v>
      </c>
      <c r="AA93" s="114" t="s">
        <v>137</v>
      </c>
      <c r="AB93" s="108">
        <v>335</v>
      </c>
      <c r="AC93" s="109" t="s">
        <v>137</v>
      </c>
      <c r="AD93" s="196" t="s">
        <v>413</v>
      </c>
      <c r="AE93" s="196" t="s">
        <v>137</v>
      </c>
      <c r="AF93" s="197">
        <f>AE93-AD93</f>
        <v>-8</v>
      </c>
      <c r="AG93" s="198">
        <f>IF(AI93="SI", 0,J93)</f>
        <v>61.210000000000008</v>
      </c>
      <c r="AH93" s="199">
        <f>AG93*AF93</f>
        <v>-489.68000000000006</v>
      </c>
      <c r="AI93" s="200"/>
    </row>
    <row r="94" spans="1:35" ht="108">
      <c r="A94" s="108">
        <v>2016</v>
      </c>
      <c r="B94" s="108">
        <v>186</v>
      </c>
      <c r="C94" s="109" t="s">
        <v>137</v>
      </c>
      <c r="D94" s="194" t="s">
        <v>414</v>
      </c>
      <c r="E94" s="109" t="s">
        <v>412</v>
      </c>
      <c r="F94" s="201" t="s">
        <v>78</v>
      </c>
      <c r="G94" s="112">
        <v>134.63999999999999</v>
      </c>
      <c r="H94" s="112">
        <v>24.28</v>
      </c>
      <c r="I94" s="143" t="s">
        <v>79</v>
      </c>
      <c r="J94" s="112">
        <f>IF(I94="SI", G94-H94,G94)</f>
        <v>110.35999999999999</v>
      </c>
      <c r="K94" s="195" t="s">
        <v>80</v>
      </c>
      <c r="L94" s="108">
        <v>2016</v>
      </c>
      <c r="M94" s="108">
        <v>1648</v>
      </c>
      <c r="N94" s="109" t="s">
        <v>360</v>
      </c>
      <c r="O94" s="111" t="s">
        <v>106</v>
      </c>
      <c r="P94" s="109" t="s">
        <v>107</v>
      </c>
      <c r="Q94" s="109" t="s">
        <v>94</v>
      </c>
      <c r="R94" s="108" t="s">
        <v>84</v>
      </c>
      <c r="S94" s="111" t="s">
        <v>84</v>
      </c>
      <c r="T94" s="108">
        <v>1080203</v>
      </c>
      <c r="U94" s="108">
        <v>2890</v>
      </c>
      <c r="V94" s="108">
        <v>7430</v>
      </c>
      <c r="W94" s="108">
        <v>99</v>
      </c>
      <c r="X94" s="113">
        <v>2016</v>
      </c>
      <c r="Y94" s="113">
        <v>27</v>
      </c>
      <c r="Z94" s="113">
        <v>0</v>
      </c>
      <c r="AA94" s="114" t="s">
        <v>137</v>
      </c>
      <c r="AB94" s="108">
        <v>335</v>
      </c>
      <c r="AC94" s="109" t="s">
        <v>137</v>
      </c>
      <c r="AD94" s="196" t="s">
        <v>413</v>
      </c>
      <c r="AE94" s="196" t="s">
        <v>137</v>
      </c>
      <c r="AF94" s="197">
        <f>AE94-AD94</f>
        <v>-8</v>
      </c>
      <c r="AG94" s="198">
        <f>IF(AI94="SI", 0,J94)</f>
        <v>110.35999999999999</v>
      </c>
      <c r="AH94" s="199">
        <f>AG94*AF94</f>
        <v>-882.87999999999988</v>
      </c>
      <c r="AI94" s="200"/>
    </row>
    <row r="95" spans="1:35" ht="108">
      <c r="A95" s="108">
        <v>2016</v>
      </c>
      <c r="B95" s="108">
        <v>187</v>
      </c>
      <c r="C95" s="109" t="s">
        <v>137</v>
      </c>
      <c r="D95" s="194" t="s">
        <v>415</v>
      </c>
      <c r="E95" s="109" t="s">
        <v>212</v>
      </c>
      <c r="F95" s="201" t="s">
        <v>78</v>
      </c>
      <c r="G95" s="112">
        <v>274.79000000000002</v>
      </c>
      <c r="H95" s="112">
        <v>49.55</v>
      </c>
      <c r="I95" s="143" t="s">
        <v>79</v>
      </c>
      <c r="J95" s="112">
        <f>IF(I95="SI", G95-H95,G95)</f>
        <v>225.24</v>
      </c>
      <c r="K95" s="195" t="s">
        <v>80</v>
      </c>
      <c r="L95" s="108">
        <v>2016</v>
      </c>
      <c r="M95" s="108">
        <v>1088</v>
      </c>
      <c r="N95" s="109" t="s">
        <v>213</v>
      </c>
      <c r="O95" s="111" t="s">
        <v>106</v>
      </c>
      <c r="P95" s="109" t="s">
        <v>107</v>
      </c>
      <c r="Q95" s="109" t="s">
        <v>94</v>
      </c>
      <c r="R95" s="108" t="s">
        <v>84</v>
      </c>
      <c r="S95" s="111" t="s">
        <v>84</v>
      </c>
      <c r="T95" s="108">
        <v>1010203</v>
      </c>
      <c r="U95" s="108">
        <v>140</v>
      </c>
      <c r="V95" s="108">
        <v>450</v>
      </c>
      <c r="W95" s="108">
        <v>7</v>
      </c>
      <c r="X95" s="113">
        <v>2016</v>
      </c>
      <c r="Y95" s="113">
        <v>28</v>
      </c>
      <c r="Z95" s="113">
        <v>0</v>
      </c>
      <c r="AA95" s="114" t="s">
        <v>137</v>
      </c>
      <c r="AB95" s="108">
        <v>333</v>
      </c>
      <c r="AC95" s="109" t="s">
        <v>137</v>
      </c>
      <c r="AD95" s="196" t="s">
        <v>214</v>
      </c>
      <c r="AE95" s="196" t="s">
        <v>137</v>
      </c>
      <c r="AF95" s="197">
        <f>AE95-AD95</f>
        <v>104</v>
      </c>
      <c r="AG95" s="198">
        <f>IF(AI95="SI", 0,J95)</f>
        <v>225.24</v>
      </c>
      <c r="AH95" s="199">
        <f>AG95*AF95</f>
        <v>23424.959999999999</v>
      </c>
      <c r="AI95" s="200"/>
    </row>
    <row r="96" spans="1:35" ht="108">
      <c r="A96" s="108">
        <v>2016</v>
      </c>
      <c r="B96" s="108">
        <v>188</v>
      </c>
      <c r="C96" s="109" t="s">
        <v>137</v>
      </c>
      <c r="D96" s="194" t="s">
        <v>416</v>
      </c>
      <c r="E96" s="109" t="s">
        <v>417</v>
      </c>
      <c r="F96" s="201" t="s">
        <v>78</v>
      </c>
      <c r="G96" s="112">
        <v>255.85</v>
      </c>
      <c r="H96" s="112">
        <v>46.14</v>
      </c>
      <c r="I96" s="143" t="s">
        <v>79</v>
      </c>
      <c r="J96" s="112">
        <f>IF(I96="SI", G96-H96,G96)</f>
        <v>209.70999999999998</v>
      </c>
      <c r="K96" s="195" t="s">
        <v>80</v>
      </c>
      <c r="L96" s="108">
        <v>2016</v>
      </c>
      <c r="M96" s="108">
        <v>1745</v>
      </c>
      <c r="N96" s="109" t="s">
        <v>365</v>
      </c>
      <c r="O96" s="111" t="s">
        <v>106</v>
      </c>
      <c r="P96" s="109" t="s">
        <v>107</v>
      </c>
      <c r="Q96" s="109" t="s">
        <v>94</v>
      </c>
      <c r="R96" s="108" t="s">
        <v>84</v>
      </c>
      <c r="S96" s="111" t="s">
        <v>84</v>
      </c>
      <c r="T96" s="108">
        <v>1010203</v>
      </c>
      <c r="U96" s="108">
        <v>140</v>
      </c>
      <c r="V96" s="108">
        <v>450</v>
      </c>
      <c r="W96" s="108">
        <v>7</v>
      </c>
      <c r="X96" s="113">
        <v>2016</v>
      </c>
      <c r="Y96" s="113">
        <v>28</v>
      </c>
      <c r="Z96" s="113">
        <v>0</v>
      </c>
      <c r="AA96" s="114" t="s">
        <v>137</v>
      </c>
      <c r="AB96" s="108">
        <v>333</v>
      </c>
      <c r="AC96" s="109" t="s">
        <v>137</v>
      </c>
      <c r="AD96" s="196" t="s">
        <v>398</v>
      </c>
      <c r="AE96" s="196" t="s">
        <v>137</v>
      </c>
      <c r="AF96" s="197">
        <f>AE96-AD96</f>
        <v>-22</v>
      </c>
      <c r="AG96" s="198">
        <f>IF(AI96="SI", 0,J96)</f>
        <v>209.70999999999998</v>
      </c>
      <c r="AH96" s="199">
        <f>AG96*AF96</f>
        <v>-4613.62</v>
      </c>
      <c r="AI96" s="200"/>
    </row>
    <row r="97" spans="1:35">
      <c r="A97" s="108">
        <v>2016</v>
      </c>
      <c r="B97" s="108">
        <v>189</v>
      </c>
      <c r="C97" s="109" t="s">
        <v>243</v>
      </c>
      <c r="D97" s="194" t="s">
        <v>418</v>
      </c>
      <c r="E97" s="109" t="s">
        <v>417</v>
      </c>
      <c r="F97" s="201" t="s">
        <v>419</v>
      </c>
      <c r="G97" s="112">
        <v>4610.51</v>
      </c>
      <c r="H97" s="112">
        <v>831.4</v>
      </c>
      <c r="I97" s="143" t="s">
        <v>79</v>
      </c>
      <c r="J97" s="112">
        <f>IF(I97="SI", G97-H97,G97)</f>
        <v>3779.11</v>
      </c>
      <c r="K97" s="195" t="s">
        <v>94</v>
      </c>
      <c r="L97" s="108">
        <v>2016</v>
      </c>
      <c r="M97" s="108">
        <v>1750</v>
      </c>
      <c r="N97" s="109" t="s">
        <v>365</v>
      </c>
      <c r="O97" s="111" t="s">
        <v>309</v>
      </c>
      <c r="P97" s="109" t="s">
        <v>310</v>
      </c>
      <c r="Q97" s="109" t="s">
        <v>311</v>
      </c>
      <c r="R97" s="108" t="s">
        <v>84</v>
      </c>
      <c r="S97" s="111" t="s">
        <v>84</v>
      </c>
      <c r="T97" s="108">
        <v>2090605</v>
      </c>
      <c r="U97" s="108">
        <v>9070</v>
      </c>
      <c r="V97" s="108">
        <v>12650</v>
      </c>
      <c r="W97" s="108">
        <v>8</v>
      </c>
      <c r="X97" s="113">
        <v>2015</v>
      </c>
      <c r="Y97" s="113">
        <v>121</v>
      </c>
      <c r="Z97" s="113">
        <v>0</v>
      </c>
      <c r="AA97" s="114" t="s">
        <v>137</v>
      </c>
      <c r="AB97" s="108">
        <v>367</v>
      </c>
      <c r="AC97" s="109" t="s">
        <v>243</v>
      </c>
      <c r="AD97" s="196" t="s">
        <v>277</v>
      </c>
      <c r="AE97" s="196" t="s">
        <v>243</v>
      </c>
      <c r="AF97" s="197">
        <f>AE97-AD97</f>
        <v>17</v>
      </c>
      <c r="AG97" s="198">
        <f>IF(AI97="SI", 0,J97)</f>
        <v>3779.11</v>
      </c>
      <c r="AH97" s="199">
        <f>AG97*AF97</f>
        <v>64244.87</v>
      </c>
      <c r="AI97" s="200"/>
    </row>
    <row r="98" spans="1:35">
      <c r="A98" s="108">
        <v>2016</v>
      </c>
      <c r="B98" s="108">
        <v>190</v>
      </c>
      <c r="C98" s="109" t="s">
        <v>243</v>
      </c>
      <c r="D98" s="194" t="s">
        <v>420</v>
      </c>
      <c r="E98" s="109" t="s">
        <v>277</v>
      </c>
      <c r="F98" s="201" t="s">
        <v>290</v>
      </c>
      <c r="G98" s="112">
        <v>36.6</v>
      </c>
      <c r="H98" s="112">
        <v>6.6</v>
      </c>
      <c r="I98" s="143" t="s">
        <v>79</v>
      </c>
      <c r="J98" s="112">
        <f>IF(I98="SI", G98-H98,G98)</f>
        <v>30</v>
      </c>
      <c r="K98" s="195" t="s">
        <v>233</v>
      </c>
      <c r="L98" s="108">
        <v>2016</v>
      </c>
      <c r="M98" s="108">
        <v>1854</v>
      </c>
      <c r="N98" s="109" t="s">
        <v>421</v>
      </c>
      <c r="O98" s="111" t="s">
        <v>291</v>
      </c>
      <c r="P98" s="109" t="s">
        <v>292</v>
      </c>
      <c r="Q98" s="109" t="s">
        <v>94</v>
      </c>
      <c r="R98" s="108" t="s">
        <v>84</v>
      </c>
      <c r="S98" s="111" t="s">
        <v>84</v>
      </c>
      <c r="T98" s="108">
        <v>1010203</v>
      </c>
      <c r="U98" s="108">
        <v>140</v>
      </c>
      <c r="V98" s="108">
        <v>450</v>
      </c>
      <c r="W98" s="108">
        <v>4</v>
      </c>
      <c r="X98" s="113">
        <v>2016</v>
      </c>
      <c r="Y98" s="113">
        <v>29</v>
      </c>
      <c r="Z98" s="113">
        <v>0</v>
      </c>
      <c r="AA98" s="114" t="s">
        <v>243</v>
      </c>
      <c r="AB98" s="108">
        <v>376</v>
      </c>
      <c r="AC98" s="109" t="s">
        <v>243</v>
      </c>
      <c r="AD98" s="196" t="s">
        <v>390</v>
      </c>
      <c r="AE98" s="196" t="s">
        <v>243</v>
      </c>
      <c r="AF98" s="197">
        <f>AE98-AD98</f>
        <v>-13</v>
      </c>
      <c r="AG98" s="198">
        <f>IF(AI98="SI", 0,J98)</f>
        <v>30</v>
      </c>
      <c r="AH98" s="199">
        <f>AG98*AF98</f>
        <v>-390</v>
      </c>
      <c r="AI98" s="200"/>
    </row>
    <row r="99" spans="1:35" ht="72">
      <c r="A99" s="108">
        <v>2016</v>
      </c>
      <c r="B99" s="108">
        <v>191</v>
      </c>
      <c r="C99" s="109" t="s">
        <v>243</v>
      </c>
      <c r="D99" s="194" t="s">
        <v>422</v>
      </c>
      <c r="E99" s="109" t="s">
        <v>423</v>
      </c>
      <c r="F99" s="201" t="s">
        <v>232</v>
      </c>
      <c r="G99" s="112">
        <v>35.03</v>
      </c>
      <c r="H99" s="112">
        <v>6.32</v>
      </c>
      <c r="I99" s="143" t="s">
        <v>79</v>
      </c>
      <c r="J99" s="112">
        <f>IF(I99="SI", G99-H99,G99)</f>
        <v>28.71</v>
      </c>
      <c r="K99" s="195" t="s">
        <v>233</v>
      </c>
      <c r="L99" s="108">
        <v>2016</v>
      </c>
      <c r="M99" s="108">
        <v>1876</v>
      </c>
      <c r="N99" s="109" t="s">
        <v>424</v>
      </c>
      <c r="O99" s="111" t="s">
        <v>234</v>
      </c>
      <c r="P99" s="109" t="s">
        <v>235</v>
      </c>
      <c r="Q99" s="109" t="s">
        <v>235</v>
      </c>
      <c r="R99" s="108" t="s">
        <v>84</v>
      </c>
      <c r="S99" s="111" t="s">
        <v>84</v>
      </c>
      <c r="T99" s="108">
        <v>1010203</v>
      </c>
      <c r="U99" s="108">
        <v>140</v>
      </c>
      <c r="V99" s="108">
        <v>450</v>
      </c>
      <c r="W99" s="108">
        <v>4</v>
      </c>
      <c r="X99" s="113">
        <v>2016</v>
      </c>
      <c r="Y99" s="113">
        <v>29</v>
      </c>
      <c r="Z99" s="113">
        <v>0</v>
      </c>
      <c r="AA99" s="114" t="s">
        <v>243</v>
      </c>
      <c r="AB99" s="108">
        <v>374</v>
      </c>
      <c r="AC99" s="109" t="s">
        <v>243</v>
      </c>
      <c r="AD99" s="196" t="s">
        <v>425</v>
      </c>
      <c r="AE99" s="196" t="s">
        <v>243</v>
      </c>
      <c r="AF99" s="197">
        <f>AE99-AD99</f>
        <v>-20</v>
      </c>
      <c r="AG99" s="198">
        <f>IF(AI99="SI", 0,J99)</f>
        <v>28.71</v>
      </c>
      <c r="AH99" s="199">
        <f>AG99*AF99</f>
        <v>-574.20000000000005</v>
      </c>
      <c r="AI99" s="200"/>
    </row>
    <row r="100" spans="1:35" ht="60">
      <c r="A100" s="108">
        <v>2016</v>
      </c>
      <c r="B100" s="108">
        <v>192</v>
      </c>
      <c r="C100" s="109" t="s">
        <v>243</v>
      </c>
      <c r="D100" s="194" t="s">
        <v>426</v>
      </c>
      <c r="E100" s="109" t="s">
        <v>427</v>
      </c>
      <c r="F100" s="201" t="s">
        <v>428</v>
      </c>
      <c r="G100" s="112">
        <v>20.59</v>
      </c>
      <c r="H100" s="112">
        <v>0</v>
      </c>
      <c r="I100" s="143" t="s">
        <v>151</v>
      </c>
      <c r="J100" s="112">
        <f>IF(I100="SI", G100-H100,G100)</f>
        <v>20.59</v>
      </c>
      <c r="K100" s="195" t="s">
        <v>152</v>
      </c>
      <c r="L100" s="108">
        <v>2016</v>
      </c>
      <c r="M100" s="108">
        <v>1922</v>
      </c>
      <c r="N100" s="109" t="s">
        <v>359</v>
      </c>
      <c r="O100" s="111" t="s">
        <v>153</v>
      </c>
      <c r="P100" s="109" t="s">
        <v>154</v>
      </c>
      <c r="Q100" s="109" t="s">
        <v>155</v>
      </c>
      <c r="R100" s="108" t="s">
        <v>84</v>
      </c>
      <c r="S100" s="111" t="s">
        <v>84</v>
      </c>
      <c r="T100" s="108">
        <v>1010203</v>
      </c>
      <c r="U100" s="108">
        <v>140</v>
      </c>
      <c r="V100" s="108">
        <v>450</v>
      </c>
      <c r="W100" s="108">
        <v>2</v>
      </c>
      <c r="X100" s="113">
        <v>2015</v>
      </c>
      <c r="Y100" s="113">
        <v>89</v>
      </c>
      <c r="Z100" s="113">
        <v>0</v>
      </c>
      <c r="AA100" s="114" t="s">
        <v>243</v>
      </c>
      <c r="AB100" s="108">
        <v>381</v>
      </c>
      <c r="AC100" s="109" t="s">
        <v>243</v>
      </c>
      <c r="AD100" s="196" t="s">
        <v>429</v>
      </c>
      <c r="AE100" s="196" t="s">
        <v>243</v>
      </c>
      <c r="AF100" s="197">
        <f>AE100-AD100</f>
        <v>-43</v>
      </c>
      <c r="AG100" s="198">
        <f>IF(AI100="SI", 0,J100)</f>
        <v>20.59</v>
      </c>
      <c r="AH100" s="199">
        <f>AG100*AF100</f>
        <v>-885.37</v>
      </c>
      <c r="AI100" s="200"/>
    </row>
    <row r="101" spans="1:35" ht="72">
      <c r="A101" s="108">
        <v>2016</v>
      </c>
      <c r="B101" s="108">
        <v>193</v>
      </c>
      <c r="C101" s="109" t="s">
        <v>243</v>
      </c>
      <c r="D101" s="194" t="s">
        <v>430</v>
      </c>
      <c r="E101" s="109" t="s">
        <v>269</v>
      </c>
      <c r="F101" s="201" t="s">
        <v>431</v>
      </c>
      <c r="G101" s="112">
        <v>5516.75</v>
      </c>
      <c r="H101" s="112">
        <v>994.82</v>
      </c>
      <c r="I101" s="143" t="s">
        <v>79</v>
      </c>
      <c r="J101" s="112">
        <f>IF(I101="SI", G101-H101,G101)</f>
        <v>4521.93</v>
      </c>
      <c r="K101" s="195" t="s">
        <v>432</v>
      </c>
      <c r="L101" s="108">
        <v>2016</v>
      </c>
      <c r="M101" s="108">
        <v>1574</v>
      </c>
      <c r="N101" s="109" t="s">
        <v>237</v>
      </c>
      <c r="O101" s="111" t="s">
        <v>433</v>
      </c>
      <c r="P101" s="109" t="s">
        <v>434</v>
      </c>
      <c r="Q101" s="109" t="s">
        <v>94</v>
      </c>
      <c r="R101" s="108" t="s">
        <v>84</v>
      </c>
      <c r="S101" s="111" t="s">
        <v>84</v>
      </c>
      <c r="T101" s="108">
        <v>2090605</v>
      </c>
      <c r="U101" s="108">
        <v>9070</v>
      </c>
      <c r="V101" s="108">
        <v>12650</v>
      </c>
      <c r="W101" s="108">
        <v>9</v>
      </c>
      <c r="X101" s="113">
        <v>2015</v>
      </c>
      <c r="Y101" s="113">
        <v>122</v>
      </c>
      <c r="Z101" s="113">
        <v>1</v>
      </c>
      <c r="AA101" s="114" t="s">
        <v>137</v>
      </c>
      <c r="AB101" s="108">
        <v>368</v>
      </c>
      <c r="AC101" s="109" t="s">
        <v>243</v>
      </c>
      <c r="AD101" s="196" t="s">
        <v>372</v>
      </c>
      <c r="AE101" s="196" t="s">
        <v>243</v>
      </c>
      <c r="AF101" s="197">
        <f>AE101-AD101</f>
        <v>26</v>
      </c>
      <c r="AG101" s="198">
        <f>IF(AI101="SI", 0,J101)</f>
        <v>4521.93</v>
      </c>
      <c r="AH101" s="199">
        <f>AG101*AF101</f>
        <v>117570.18000000001</v>
      </c>
      <c r="AI101" s="200"/>
    </row>
    <row r="102" spans="1:35" ht="72">
      <c r="A102" s="108">
        <v>2016</v>
      </c>
      <c r="B102" s="108">
        <v>194</v>
      </c>
      <c r="C102" s="109" t="s">
        <v>243</v>
      </c>
      <c r="D102" s="194" t="s">
        <v>435</v>
      </c>
      <c r="E102" s="109" t="s">
        <v>391</v>
      </c>
      <c r="F102" s="201" t="s">
        <v>436</v>
      </c>
      <c r="G102" s="112">
        <v>1877.89</v>
      </c>
      <c r="H102" s="112">
        <v>338.64</v>
      </c>
      <c r="I102" s="143" t="s">
        <v>151</v>
      </c>
      <c r="J102" s="112">
        <f>IF(I102="SI", G102-H102,G102)</f>
        <v>1877.89</v>
      </c>
      <c r="K102" s="195" t="s">
        <v>437</v>
      </c>
      <c r="L102" s="108">
        <v>2016</v>
      </c>
      <c r="M102" s="108">
        <v>1823</v>
      </c>
      <c r="N102" s="109" t="s">
        <v>137</v>
      </c>
      <c r="O102" s="111" t="s">
        <v>348</v>
      </c>
      <c r="P102" s="109" t="s">
        <v>349</v>
      </c>
      <c r="Q102" s="109" t="s">
        <v>350</v>
      </c>
      <c r="R102" s="108" t="s">
        <v>84</v>
      </c>
      <c r="S102" s="111" t="s">
        <v>84</v>
      </c>
      <c r="T102" s="108">
        <v>2090605</v>
      </c>
      <c r="U102" s="108">
        <v>9070</v>
      </c>
      <c r="V102" s="108">
        <v>12650</v>
      </c>
      <c r="W102" s="108">
        <v>9</v>
      </c>
      <c r="X102" s="113">
        <v>2016</v>
      </c>
      <c r="Y102" s="113">
        <v>145</v>
      </c>
      <c r="Z102" s="113">
        <v>0</v>
      </c>
      <c r="AA102" s="114" t="s">
        <v>94</v>
      </c>
      <c r="AB102" s="108">
        <v>425</v>
      </c>
      <c r="AC102" s="109" t="s">
        <v>86</v>
      </c>
      <c r="AD102" s="196" t="s">
        <v>438</v>
      </c>
      <c r="AE102" s="196" t="s">
        <v>86</v>
      </c>
      <c r="AF102" s="197">
        <f>AE102-AD102</f>
        <v>17</v>
      </c>
      <c r="AG102" s="198">
        <f>IF(AI102="SI", 0,J102)</f>
        <v>1877.89</v>
      </c>
      <c r="AH102" s="199">
        <f>AG102*AF102</f>
        <v>31924.13</v>
      </c>
      <c r="AI102" s="200"/>
    </row>
    <row r="103" spans="1:35" ht="60">
      <c r="A103" s="108">
        <v>2016</v>
      </c>
      <c r="B103" s="108">
        <v>195</v>
      </c>
      <c r="C103" s="109" t="s">
        <v>243</v>
      </c>
      <c r="D103" s="194" t="s">
        <v>439</v>
      </c>
      <c r="E103" s="109" t="s">
        <v>391</v>
      </c>
      <c r="F103" s="201" t="s">
        <v>440</v>
      </c>
      <c r="G103" s="112">
        <v>1434.59</v>
      </c>
      <c r="H103" s="112">
        <v>258.7</v>
      </c>
      <c r="I103" s="143" t="s">
        <v>151</v>
      </c>
      <c r="J103" s="112">
        <f>IF(I103="SI", G103-H103,G103)</f>
        <v>1434.59</v>
      </c>
      <c r="K103" s="195" t="s">
        <v>94</v>
      </c>
      <c r="L103" s="108">
        <v>2016</v>
      </c>
      <c r="M103" s="108">
        <v>1824</v>
      </c>
      <c r="N103" s="109" t="s">
        <v>137</v>
      </c>
      <c r="O103" s="111" t="s">
        <v>348</v>
      </c>
      <c r="P103" s="109" t="s">
        <v>349</v>
      </c>
      <c r="Q103" s="109" t="s">
        <v>350</v>
      </c>
      <c r="R103" s="108" t="s">
        <v>84</v>
      </c>
      <c r="S103" s="111" t="s">
        <v>84</v>
      </c>
      <c r="T103" s="108">
        <v>2090605</v>
      </c>
      <c r="U103" s="108">
        <v>9070</v>
      </c>
      <c r="V103" s="108">
        <v>12650</v>
      </c>
      <c r="W103" s="108">
        <v>8</v>
      </c>
      <c r="X103" s="113">
        <v>2015</v>
      </c>
      <c r="Y103" s="113">
        <v>121</v>
      </c>
      <c r="Z103" s="113">
        <v>0</v>
      </c>
      <c r="AA103" s="114" t="s">
        <v>94</v>
      </c>
      <c r="AB103" s="108">
        <v>424</v>
      </c>
      <c r="AC103" s="109" t="s">
        <v>86</v>
      </c>
      <c r="AD103" s="196" t="s">
        <v>441</v>
      </c>
      <c r="AE103" s="196" t="s">
        <v>86</v>
      </c>
      <c r="AF103" s="197">
        <f>AE103-AD103</f>
        <v>18</v>
      </c>
      <c r="AG103" s="198">
        <f>IF(AI103="SI", 0,J103)</f>
        <v>1434.59</v>
      </c>
      <c r="AH103" s="199">
        <f>AG103*AF103</f>
        <v>25822.62</v>
      </c>
      <c r="AI103" s="200"/>
    </row>
    <row r="104" spans="1:35" ht="84">
      <c r="A104" s="108">
        <v>2016</v>
      </c>
      <c r="B104" s="108">
        <v>196</v>
      </c>
      <c r="C104" s="109" t="s">
        <v>243</v>
      </c>
      <c r="D104" s="194" t="s">
        <v>442</v>
      </c>
      <c r="E104" s="109" t="s">
        <v>277</v>
      </c>
      <c r="F104" s="201" t="s">
        <v>383</v>
      </c>
      <c r="G104" s="112">
        <v>34.01</v>
      </c>
      <c r="H104" s="112">
        <v>6.46</v>
      </c>
      <c r="I104" s="143" t="s">
        <v>79</v>
      </c>
      <c r="J104" s="112">
        <f>IF(I104="SI", G104-H104,G104)</f>
        <v>27.549999999999997</v>
      </c>
      <c r="K104" s="195" t="s">
        <v>274</v>
      </c>
      <c r="L104" s="108">
        <v>2016</v>
      </c>
      <c r="M104" s="108">
        <v>1892</v>
      </c>
      <c r="N104" s="109" t="s">
        <v>424</v>
      </c>
      <c r="O104" s="111" t="s">
        <v>384</v>
      </c>
      <c r="P104" s="109" t="s">
        <v>385</v>
      </c>
      <c r="Q104" s="109" t="s">
        <v>94</v>
      </c>
      <c r="R104" s="108" t="s">
        <v>84</v>
      </c>
      <c r="S104" s="111" t="s">
        <v>84</v>
      </c>
      <c r="T104" s="108">
        <v>1010203</v>
      </c>
      <c r="U104" s="108">
        <v>140</v>
      </c>
      <c r="V104" s="108">
        <v>450</v>
      </c>
      <c r="W104" s="108">
        <v>5</v>
      </c>
      <c r="X104" s="113">
        <v>2016</v>
      </c>
      <c r="Y104" s="113">
        <v>30</v>
      </c>
      <c r="Z104" s="113">
        <v>0</v>
      </c>
      <c r="AA104" s="114" t="s">
        <v>243</v>
      </c>
      <c r="AB104" s="108">
        <v>373</v>
      </c>
      <c r="AC104" s="109" t="s">
        <v>243</v>
      </c>
      <c r="AD104" s="196" t="s">
        <v>390</v>
      </c>
      <c r="AE104" s="196" t="s">
        <v>243</v>
      </c>
      <c r="AF104" s="197">
        <f>AE104-AD104</f>
        <v>-13</v>
      </c>
      <c r="AG104" s="198">
        <f>IF(AI104="SI", 0,J104)</f>
        <v>27.549999999999997</v>
      </c>
      <c r="AH104" s="199">
        <f>AG104*AF104</f>
        <v>-358.15</v>
      </c>
      <c r="AI104" s="200"/>
    </row>
    <row r="105" spans="1:35" ht="36">
      <c r="A105" s="108">
        <v>2016</v>
      </c>
      <c r="B105" s="108">
        <v>197</v>
      </c>
      <c r="C105" s="109" t="s">
        <v>243</v>
      </c>
      <c r="D105" s="194" t="s">
        <v>443</v>
      </c>
      <c r="E105" s="109" t="s">
        <v>444</v>
      </c>
      <c r="F105" s="201" t="s">
        <v>296</v>
      </c>
      <c r="G105" s="112">
        <v>103.7</v>
      </c>
      <c r="H105" s="112">
        <v>18.7</v>
      </c>
      <c r="I105" s="143" t="s">
        <v>79</v>
      </c>
      <c r="J105" s="112">
        <f>IF(I105="SI", G105-H105,G105)</f>
        <v>85</v>
      </c>
      <c r="K105" s="195" t="s">
        <v>163</v>
      </c>
      <c r="L105" s="108">
        <v>2016</v>
      </c>
      <c r="M105" s="108">
        <v>1877</v>
      </c>
      <c r="N105" s="109" t="s">
        <v>424</v>
      </c>
      <c r="O105" s="111" t="s">
        <v>165</v>
      </c>
      <c r="P105" s="109" t="s">
        <v>166</v>
      </c>
      <c r="Q105" s="109" t="s">
        <v>94</v>
      </c>
      <c r="R105" s="108" t="s">
        <v>84</v>
      </c>
      <c r="S105" s="111" t="s">
        <v>84</v>
      </c>
      <c r="T105" s="108">
        <v>1010204</v>
      </c>
      <c r="U105" s="108">
        <v>150</v>
      </c>
      <c r="V105" s="108">
        <v>470</v>
      </c>
      <c r="W105" s="108">
        <v>99</v>
      </c>
      <c r="X105" s="113">
        <v>2016</v>
      </c>
      <c r="Y105" s="113">
        <v>35</v>
      </c>
      <c r="Z105" s="113">
        <v>0</v>
      </c>
      <c r="AA105" s="114" t="s">
        <v>243</v>
      </c>
      <c r="AB105" s="108">
        <v>378</v>
      </c>
      <c r="AC105" s="109" t="s">
        <v>243</v>
      </c>
      <c r="AD105" s="196" t="s">
        <v>390</v>
      </c>
      <c r="AE105" s="196" t="s">
        <v>243</v>
      </c>
      <c r="AF105" s="197">
        <f>AE105-AD105</f>
        <v>-13</v>
      </c>
      <c r="AG105" s="198">
        <f>IF(AI105="SI", 0,J105)</f>
        <v>85</v>
      </c>
      <c r="AH105" s="199">
        <f>AG105*AF105</f>
        <v>-1105</v>
      </c>
      <c r="AI105" s="200"/>
    </row>
    <row r="106" spans="1:35" ht="132">
      <c r="A106" s="108">
        <v>2016</v>
      </c>
      <c r="B106" s="108">
        <v>198</v>
      </c>
      <c r="C106" s="109" t="s">
        <v>243</v>
      </c>
      <c r="D106" s="194" t="s">
        <v>445</v>
      </c>
      <c r="E106" s="109" t="s">
        <v>277</v>
      </c>
      <c r="F106" s="201" t="s">
        <v>446</v>
      </c>
      <c r="G106" s="112">
        <v>39.5</v>
      </c>
      <c r="H106" s="112">
        <v>7.61</v>
      </c>
      <c r="I106" s="143" t="s">
        <v>79</v>
      </c>
      <c r="J106" s="112">
        <f>IF(I106="SI", G106-H106,G106)</f>
        <v>31.89</v>
      </c>
      <c r="K106" s="195" t="s">
        <v>274</v>
      </c>
      <c r="L106" s="108">
        <v>2016</v>
      </c>
      <c r="M106" s="108">
        <v>1874</v>
      </c>
      <c r="N106" s="109" t="s">
        <v>424</v>
      </c>
      <c r="O106" s="111" t="s">
        <v>275</v>
      </c>
      <c r="P106" s="109" t="s">
        <v>276</v>
      </c>
      <c r="Q106" s="109" t="s">
        <v>94</v>
      </c>
      <c r="R106" s="108" t="s">
        <v>84</v>
      </c>
      <c r="S106" s="111" t="s">
        <v>84</v>
      </c>
      <c r="T106" s="108">
        <v>1010203</v>
      </c>
      <c r="U106" s="108">
        <v>140</v>
      </c>
      <c r="V106" s="108">
        <v>450</v>
      </c>
      <c r="W106" s="108">
        <v>5</v>
      </c>
      <c r="X106" s="113">
        <v>2016</v>
      </c>
      <c r="Y106" s="113">
        <v>30</v>
      </c>
      <c r="Z106" s="113">
        <v>0</v>
      </c>
      <c r="AA106" s="114" t="s">
        <v>243</v>
      </c>
      <c r="AB106" s="108">
        <v>379</v>
      </c>
      <c r="AC106" s="109" t="s">
        <v>243</v>
      </c>
      <c r="AD106" s="196" t="s">
        <v>447</v>
      </c>
      <c r="AE106" s="196" t="s">
        <v>243</v>
      </c>
      <c r="AF106" s="197">
        <f>AE106-AD106</f>
        <v>-44</v>
      </c>
      <c r="AG106" s="198">
        <f>IF(AI106="SI", 0,J106)</f>
        <v>31.89</v>
      </c>
      <c r="AH106" s="199">
        <f>AG106*AF106</f>
        <v>-1403.16</v>
      </c>
      <c r="AI106" s="200"/>
    </row>
    <row r="107" spans="1:35" ht="24">
      <c r="A107" s="108">
        <v>2016</v>
      </c>
      <c r="B107" s="108">
        <v>199</v>
      </c>
      <c r="C107" s="109" t="s">
        <v>243</v>
      </c>
      <c r="D107" s="194" t="s">
        <v>448</v>
      </c>
      <c r="E107" s="109" t="s">
        <v>344</v>
      </c>
      <c r="F107" s="201" t="s">
        <v>449</v>
      </c>
      <c r="G107" s="112">
        <v>558</v>
      </c>
      <c r="H107" s="112">
        <v>100.62</v>
      </c>
      <c r="I107" s="143" t="s">
        <v>79</v>
      </c>
      <c r="J107" s="112">
        <f>IF(I107="SI", G107-H107,G107)</f>
        <v>457.38</v>
      </c>
      <c r="K107" s="195" t="s">
        <v>450</v>
      </c>
      <c r="L107" s="108">
        <v>2016</v>
      </c>
      <c r="M107" s="108">
        <v>1651</v>
      </c>
      <c r="N107" s="109" t="s">
        <v>360</v>
      </c>
      <c r="O107" s="111" t="s">
        <v>451</v>
      </c>
      <c r="P107" s="109" t="s">
        <v>452</v>
      </c>
      <c r="Q107" s="109" t="s">
        <v>452</v>
      </c>
      <c r="R107" s="108" t="s">
        <v>84</v>
      </c>
      <c r="S107" s="111" t="s">
        <v>84</v>
      </c>
      <c r="T107" s="108">
        <v>1010203</v>
      </c>
      <c r="U107" s="108">
        <v>140</v>
      </c>
      <c r="V107" s="108">
        <v>450</v>
      </c>
      <c r="W107" s="108">
        <v>2</v>
      </c>
      <c r="X107" s="113">
        <v>2016</v>
      </c>
      <c r="Y107" s="113">
        <v>146</v>
      </c>
      <c r="Z107" s="113">
        <v>0</v>
      </c>
      <c r="AA107" s="114" t="s">
        <v>243</v>
      </c>
      <c r="AB107" s="108">
        <v>377</v>
      </c>
      <c r="AC107" s="109" t="s">
        <v>243</v>
      </c>
      <c r="AD107" s="196" t="s">
        <v>438</v>
      </c>
      <c r="AE107" s="196" t="s">
        <v>243</v>
      </c>
      <c r="AF107" s="197">
        <f>AE107-AD107</f>
        <v>-11</v>
      </c>
      <c r="AG107" s="198">
        <f>IF(AI107="SI", 0,J107)</f>
        <v>457.38</v>
      </c>
      <c r="AH107" s="199">
        <f>AG107*AF107</f>
        <v>-5031.18</v>
      </c>
      <c r="AI107" s="200"/>
    </row>
    <row r="108" spans="1:35" ht="36">
      <c r="A108" s="108">
        <v>2016</v>
      </c>
      <c r="B108" s="108">
        <v>200</v>
      </c>
      <c r="C108" s="109" t="s">
        <v>243</v>
      </c>
      <c r="D108" s="194" t="s">
        <v>453</v>
      </c>
      <c r="E108" s="109" t="s">
        <v>454</v>
      </c>
      <c r="F108" s="201" t="s">
        <v>455</v>
      </c>
      <c r="G108" s="112">
        <v>369.16</v>
      </c>
      <c r="H108" s="112">
        <v>66.569999999999993</v>
      </c>
      <c r="I108" s="143" t="s">
        <v>79</v>
      </c>
      <c r="J108" s="112">
        <f>IF(I108="SI", G108-H108,G108)</f>
        <v>302.59000000000003</v>
      </c>
      <c r="K108" s="195" t="s">
        <v>450</v>
      </c>
      <c r="L108" s="108">
        <v>2016</v>
      </c>
      <c r="M108" s="108">
        <v>775</v>
      </c>
      <c r="N108" s="109" t="s">
        <v>202</v>
      </c>
      <c r="O108" s="111" t="s">
        <v>451</v>
      </c>
      <c r="P108" s="109" t="s">
        <v>452</v>
      </c>
      <c r="Q108" s="109" t="s">
        <v>452</v>
      </c>
      <c r="R108" s="108" t="s">
        <v>84</v>
      </c>
      <c r="S108" s="111" t="s">
        <v>84</v>
      </c>
      <c r="T108" s="108">
        <v>1010203</v>
      </c>
      <c r="U108" s="108">
        <v>140</v>
      </c>
      <c r="V108" s="108">
        <v>450</v>
      </c>
      <c r="W108" s="108">
        <v>2</v>
      </c>
      <c r="X108" s="113">
        <v>2016</v>
      </c>
      <c r="Y108" s="113">
        <v>146</v>
      </c>
      <c r="Z108" s="113">
        <v>0</v>
      </c>
      <c r="AA108" s="114" t="s">
        <v>243</v>
      </c>
      <c r="AB108" s="108">
        <v>377</v>
      </c>
      <c r="AC108" s="109" t="s">
        <v>243</v>
      </c>
      <c r="AD108" s="196" t="s">
        <v>456</v>
      </c>
      <c r="AE108" s="196" t="s">
        <v>243</v>
      </c>
      <c r="AF108" s="197">
        <f>AE108-AD108</f>
        <v>139</v>
      </c>
      <c r="AG108" s="198">
        <f>IF(AI108="SI", 0,J108)</f>
        <v>302.59000000000003</v>
      </c>
      <c r="AH108" s="199">
        <f>AG108*AF108</f>
        <v>42060.01</v>
      </c>
      <c r="AI108" s="200"/>
    </row>
    <row r="109" spans="1:35">
      <c r="A109" s="108">
        <v>2016</v>
      </c>
      <c r="B109" s="108">
        <v>201</v>
      </c>
      <c r="C109" s="109" t="s">
        <v>425</v>
      </c>
      <c r="D109" s="194" t="s">
        <v>457</v>
      </c>
      <c r="E109" s="109" t="s">
        <v>458</v>
      </c>
      <c r="F109" s="201" t="s">
        <v>459</v>
      </c>
      <c r="G109" s="112">
        <v>118.89</v>
      </c>
      <c r="H109" s="112">
        <v>21.44</v>
      </c>
      <c r="I109" s="143" t="s">
        <v>151</v>
      </c>
      <c r="J109" s="112">
        <f>IF(I109="SI", G109-H109,G109)</f>
        <v>118.89</v>
      </c>
      <c r="K109" s="195" t="s">
        <v>94</v>
      </c>
      <c r="L109" s="108">
        <v>2016</v>
      </c>
      <c r="M109" s="108">
        <v>2010</v>
      </c>
      <c r="N109" s="109" t="s">
        <v>460</v>
      </c>
      <c r="O109" s="111" t="s">
        <v>461</v>
      </c>
      <c r="P109" s="109" t="s">
        <v>462</v>
      </c>
      <c r="Q109" s="109" t="s">
        <v>463</v>
      </c>
      <c r="R109" s="108" t="s">
        <v>84</v>
      </c>
      <c r="S109" s="111" t="s">
        <v>84</v>
      </c>
      <c r="T109" s="108">
        <v>1010303</v>
      </c>
      <c r="U109" s="108">
        <v>250</v>
      </c>
      <c r="V109" s="108">
        <v>120</v>
      </c>
      <c r="W109" s="108">
        <v>99</v>
      </c>
      <c r="X109" s="113">
        <v>2016</v>
      </c>
      <c r="Y109" s="113">
        <v>156</v>
      </c>
      <c r="Z109" s="113">
        <v>0</v>
      </c>
      <c r="AA109" s="114" t="s">
        <v>94</v>
      </c>
      <c r="AB109" s="108">
        <v>420</v>
      </c>
      <c r="AC109" s="109" t="s">
        <v>464</v>
      </c>
      <c r="AD109" s="196" t="s">
        <v>458</v>
      </c>
      <c r="AE109" s="196" t="s">
        <v>464</v>
      </c>
      <c r="AF109" s="197">
        <f>AE109-AD109</f>
        <v>65</v>
      </c>
      <c r="AG109" s="198">
        <f>IF(AI109="SI", 0,J109)</f>
        <v>118.89</v>
      </c>
      <c r="AH109" s="199">
        <f>AG109*AF109</f>
        <v>7727.85</v>
      </c>
      <c r="AI109" s="200"/>
    </row>
    <row r="110" spans="1:35" ht="120">
      <c r="A110" s="108">
        <v>2016</v>
      </c>
      <c r="B110" s="108">
        <v>202</v>
      </c>
      <c r="C110" s="109" t="s">
        <v>425</v>
      </c>
      <c r="D110" s="194" t="s">
        <v>465</v>
      </c>
      <c r="E110" s="109" t="s">
        <v>398</v>
      </c>
      <c r="F110" s="201" t="s">
        <v>466</v>
      </c>
      <c r="G110" s="112">
        <v>593.86</v>
      </c>
      <c r="H110" s="112">
        <v>107.09</v>
      </c>
      <c r="I110" s="143" t="s">
        <v>79</v>
      </c>
      <c r="J110" s="112">
        <f>IF(I110="SI", G110-H110,G110)</f>
        <v>486.77</v>
      </c>
      <c r="K110" s="195" t="s">
        <v>94</v>
      </c>
      <c r="L110" s="108">
        <v>2016</v>
      </c>
      <c r="M110" s="108">
        <v>1970</v>
      </c>
      <c r="N110" s="109" t="s">
        <v>460</v>
      </c>
      <c r="O110" s="111" t="s">
        <v>467</v>
      </c>
      <c r="P110" s="109" t="s">
        <v>468</v>
      </c>
      <c r="Q110" s="109" t="s">
        <v>469</v>
      </c>
      <c r="R110" s="108" t="s">
        <v>84</v>
      </c>
      <c r="S110" s="111" t="s">
        <v>84</v>
      </c>
      <c r="T110" s="108">
        <v>1010603</v>
      </c>
      <c r="U110" s="108">
        <v>580</v>
      </c>
      <c r="V110" s="108">
        <v>770</v>
      </c>
      <c r="W110" s="108">
        <v>99</v>
      </c>
      <c r="X110" s="113">
        <v>2016</v>
      </c>
      <c r="Y110" s="113">
        <v>157</v>
      </c>
      <c r="Z110" s="113">
        <v>0</v>
      </c>
      <c r="AA110" s="114" t="s">
        <v>94</v>
      </c>
      <c r="AB110" s="108">
        <v>422</v>
      </c>
      <c r="AC110" s="109" t="s">
        <v>86</v>
      </c>
      <c r="AD110" s="196" t="s">
        <v>470</v>
      </c>
      <c r="AE110" s="196" t="s">
        <v>86</v>
      </c>
      <c r="AF110" s="197">
        <f>AE110-AD110</f>
        <v>-8</v>
      </c>
      <c r="AG110" s="198">
        <f>IF(AI110="SI", 0,J110)</f>
        <v>486.77</v>
      </c>
      <c r="AH110" s="199">
        <f>AG110*AF110</f>
        <v>-3894.16</v>
      </c>
      <c r="AI110" s="200"/>
    </row>
    <row r="111" spans="1:35" ht="108">
      <c r="A111" s="108">
        <v>2016</v>
      </c>
      <c r="B111" s="108">
        <v>203</v>
      </c>
      <c r="C111" s="109" t="s">
        <v>471</v>
      </c>
      <c r="D111" s="194" t="s">
        <v>472</v>
      </c>
      <c r="E111" s="109" t="s">
        <v>237</v>
      </c>
      <c r="F111" s="201" t="s">
        <v>473</v>
      </c>
      <c r="G111" s="112">
        <v>4738.37</v>
      </c>
      <c r="H111" s="112">
        <v>854.46</v>
      </c>
      <c r="I111" s="143" t="s">
        <v>79</v>
      </c>
      <c r="J111" s="112">
        <f>IF(I111="SI", G111-H111,G111)</f>
        <v>3883.91</v>
      </c>
      <c r="K111" s="195" t="s">
        <v>341</v>
      </c>
      <c r="L111" s="108">
        <v>2016</v>
      </c>
      <c r="M111" s="108">
        <v>1731</v>
      </c>
      <c r="N111" s="109" t="s">
        <v>375</v>
      </c>
      <c r="O111" s="111" t="s">
        <v>474</v>
      </c>
      <c r="P111" s="109" t="s">
        <v>475</v>
      </c>
      <c r="Q111" s="109" t="s">
        <v>475</v>
      </c>
      <c r="R111" s="108" t="s">
        <v>84</v>
      </c>
      <c r="S111" s="111" t="s">
        <v>84</v>
      </c>
      <c r="T111" s="108">
        <v>2090605</v>
      </c>
      <c r="U111" s="108">
        <v>9070</v>
      </c>
      <c r="V111" s="108">
        <v>12650</v>
      </c>
      <c r="W111" s="108">
        <v>23</v>
      </c>
      <c r="X111" s="113">
        <v>2016</v>
      </c>
      <c r="Y111" s="113">
        <v>165</v>
      </c>
      <c r="Z111" s="113">
        <v>0</v>
      </c>
      <c r="AA111" s="114" t="s">
        <v>94</v>
      </c>
      <c r="AB111" s="108">
        <v>433</v>
      </c>
      <c r="AC111" s="109" t="s">
        <v>86</v>
      </c>
      <c r="AD111" s="196" t="s">
        <v>277</v>
      </c>
      <c r="AE111" s="196" t="s">
        <v>86</v>
      </c>
      <c r="AF111" s="197">
        <f>AE111-AD111</f>
        <v>45</v>
      </c>
      <c r="AG111" s="198">
        <f>IF(AI111="SI", 0,J111)</f>
        <v>3883.91</v>
      </c>
      <c r="AH111" s="199">
        <f>AG111*AF111</f>
        <v>174775.94999999998</v>
      </c>
      <c r="AI111" s="200"/>
    </row>
    <row r="112" spans="1:35" ht="36">
      <c r="A112" s="108">
        <v>2016</v>
      </c>
      <c r="B112" s="108">
        <v>204</v>
      </c>
      <c r="C112" s="109" t="s">
        <v>471</v>
      </c>
      <c r="D112" s="194" t="s">
        <v>476</v>
      </c>
      <c r="E112" s="109" t="s">
        <v>477</v>
      </c>
      <c r="F112" s="201" t="s">
        <v>478</v>
      </c>
      <c r="G112" s="112">
        <v>103.7</v>
      </c>
      <c r="H112" s="112">
        <v>18.7</v>
      </c>
      <c r="I112" s="143" t="s">
        <v>79</v>
      </c>
      <c r="J112" s="112">
        <f>IF(I112="SI", G112-H112,G112)</f>
        <v>85</v>
      </c>
      <c r="K112" s="195" t="s">
        <v>163</v>
      </c>
      <c r="L112" s="108">
        <v>2016</v>
      </c>
      <c r="M112" s="108">
        <v>2105</v>
      </c>
      <c r="N112" s="109" t="s">
        <v>471</v>
      </c>
      <c r="O112" s="111" t="s">
        <v>165</v>
      </c>
      <c r="P112" s="109" t="s">
        <v>166</v>
      </c>
      <c r="Q112" s="109" t="s">
        <v>94</v>
      </c>
      <c r="R112" s="108" t="s">
        <v>84</v>
      </c>
      <c r="S112" s="111" t="s">
        <v>84</v>
      </c>
      <c r="T112" s="108">
        <v>1010204</v>
      </c>
      <c r="U112" s="108">
        <v>150</v>
      </c>
      <c r="V112" s="108">
        <v>470</v>
      </c>
      <c r="W112" s="108">
        <v>99</v>
      </c>
      <c r="X112" s="113">
        <v>2016</v>
      </c>
      <c r="Y112" s="113">
        <v>35</v>
      </c>
      <c r="Z112" s="113">
        <v>0</v>
      </c>
      <c r="AA112" s="114" t="s">
        <v>86</v>
      </c>
      <c r="AB112" s="108">
        <v>439</v>
      </c>
      <c r="AC112" s="109" t="s">
        <v>86</v>
      </c>
      <c r="AD112" s="196" t="s">
        <v>447</v>
      </c>
      <c r="AE112" s="196" t="s">
        <v>86</v>
      </c>
      <c r="AF112" s="197">
        <f>AE112-AD112</f>
        <v>-16</v>
      </c>
      <c r="AG112" s="198">
        <f>IF(AI112="SI", 0,J112)</f>
        <v>85</v>
      </c>
      <c r="AH112" s="199">
        <f>AG112*AF112</f>
        <v>-1360</v>
      </c>
      <c r="AI112" s="200"/>
    </row>
    <row r="113" spans="1:35" ht="108">
      <c r="A113" s="108">
        <v>2016</v>
      </c>
      <c r="B113" s="108">
        <v>205</v>
      </c>
      <c r="C113" s="109" t="s">
        <v>86</v>
      </c>
      <c r="D113" s="194" t="s">
        <v>479</v>
      </c>
      <c r="E113" s="109" t="s">
        <v>293</v>
      </c>
      <c r="F113" s="201" t="s">
        <v>78</v>
      </c>
      <c r="G113" s="112">
        <v>94.86</v>
      </c>
      <c r="H113" s="112">
        <v>17.11</v>
      </c>
      <c r="I113" s="143" t="s">
        <v>79</v>
      </c>
      <c r="J113" s="112">
        <f>IF(I113="SI", G113-H113,G113)</f>
        <v>77.75</v>
      </c>
      <c r="K113" s="195" t="s">
        <v>80</v>
      </c>
      <c r="L113" s="108">
        <v>2016</v>
      </c>
      <c r="M113" s="108">
        <v>1645</v>
      </c>
      <c r="N113" s="109" t="s">
        <v>360</v>
      </c>
      <c r="O113" s="111" t="s">
        <v>92</v>
      </c>
      <c r="P113" s="109" t="s">
        <v>93</v>
      </c>
      <c r="Q113" s="109" t="s">
        <v>94</v>
      </c>
      <c r="R113" s="108" t="s">
        <v>84</v>
      </c>
      <c r="S113" s="111" t="s">
        <v>84</v>
      </c>
      <c r="T113" s="108">
        <v>1080203</v>
      </c>
      <c r="U113" s="108">
        <v>2890</v>
      </c>
      <c r="V113" s="108">
        <v>7430</v>
      </c>
      <c r="W113" s="108">
        <v>99</v>
      </c>
      <c r="X113" s="113">
        <v>2016</v>
      </c>
      <c r="Y113" s="113">
        <v>27</v>
      </c>
      <c r="Z113" s="113">
        <v>0</v>
      </c>
      <c r="AA113" s="114" t="s">
        <v>86</v>
      </c>
      <c r="AB113" s="108">
        <v>443</v>
      </c>
      <c r="AC113" s="109" t="s">
        <v>86</v>
      </c>
      <c r="AD113" s="196" t="s">
        <v>405</v>
      </c>
      <c r="AE113" s="196" t="s">
        <v>86</v>
      </c>
      <c r="AF113" s="197">
        <f>AE113-AD113</f>
        <v>26</v>
      </c>
      <c r="AG113" s="198">
        <f>IF(AI113="SI", 0,J113)</f>
        <v>77.75</v>
      </c>
      <c r="AH113" s="199">
        <f>AG113*AF113</f>
        <v>2021.5</v>
      </c>
      <c r="AI113" s="200"/>
    </row>
    <row r="114" spans="1:35" ht="108">
      <c r="A114" s="108">
        <v>2016</v>
      </c>
      <c r="B114" s="108">
        <v>206</v>
      </c>
      <c r="C114" s="109" t="s">
        <v>86</v>
      </c>
      <c r="D114" s="194" t="s">
        <v>480</v>
      </c>
      <c r="E114" s="109" t="s">
        <v>390</v>
      </c>
      <c r="F114" s="201" t="s">
        <v>78</v>
      </c>
      <c r="G114" s="112">
        <v>94.86</v>
      </c>
      <c r="H114" s="112">
        <v>17.11</v>
      </c>
      <c r="I114" s="143" t="s">
        <v>79</v>
      </c>
      <c r="J114" s="112">
        <f>IF(I114="SI", G114-H114,G114)</f>
        <v>77.75</v>
      </c>
      <c r="K114" s="195" t="s">
        <v>80</v>
      </c>
      <c r="L114" s="108">
        <v>2016</v>
      </c>
      <c r="M114" s="108">
        <v>2051</v>
      </c>
      <c r="N114" s="109" t="s">
        <v>481</v>
      </c>
      <c r="O114" s="111" t="s">
        <v>92</v>
      </c>
      <c r="P114" s="109" t="s">
        <v>93</v>
      </c>
      <c r="Q114" s="109" t="s">
        <v>94</v>
      </c>
      <c r="R114" s="108" t="s">
        <v>84</v>
      </c>
      <c r="S114" s="111" t="s">
        <v>84</v>
      </c>
      <c r="T114" s="108">
        <v>1080203</v>
      </c>
      <c r="U114" s="108">
        <v>2890</v>
      </c>
      <c r="V114" s="108">
        <v>7430</v>
      </c>
      <c r="W114" s="108">
        <v>99</v>
      </c>
      <c r="X114" s="113">
        <v>2016</v>
      </c>
      <c r="Y114" s="113">
        <v>27</v>
      </c>
      <c r="Z114" s="113">
        <v>0</v>
      </c>
      <c r="AA114" s="114" t="s">
        <v>86</v>
      </c>
      <c r="AB114" s="108">
        <v>443</v>
      </c>
      <c r="AC114" s="109" t="s">
        <v>86</v>
      </c>
      <c r="AD114" s="196" t="s">
        <v>482</v>
      </c>
      <c r="AE114" s="196" t="s">
        <v>86</v>
      </c>
      <c r="AF114" s="197">
        <f>AE114-AD114</f>
        <v>-35</v>
      </c>
      <c r="AG114" s="198">
        <f>IF(AI114="SI", 0,J114)</f>
        <v>77.75</v>
      </c>
      <c r="AH114" s="199">
        <f>AG114*AF114</f>
        <v>-2721.25</v>
      </c>
      <c r="AI114" s="200"/>
    </row>
    <row r="115" spans="1:35" ht="108">
      <c r="A115" s="108">
        <v>2016</v>
      </c>
      <c r="B115" s="108">
        <v>207</v>
      </c>
      <c r="C115" s="109" t="s">
        <v>86</v>
      </c>
      <c r="D115" s="194" t="s">
        <v>483</v>
      </c>
      <c r="E115" s="109" t="s">
        <v>277</v>
      </c>
      <c r="F115" s="201" t="s">
        <v>78</v>
      </c>
      <c r="G115" s="112">
        <v>94.86</v>
      </c>
      <c r="H115" s="112">
        <v>17.11</v>
      </c>
      <c r="I115" s="143" t="s">
        <v>79</v>
      </c>
      <c r="J115" s="112">
        <f>IF(I115="SI", G115-H115,G115)</f>
        <v>77.75</v>
      </c>
      <c r="K115" s="195" t="s">
        <v>80</v>
      </c>
      <c r="L115" s="108">
        <v>2016</v>
      </c>
      <c r="M115" s="108">
        <v>1835</v>
      </c>
      <c r="N115" s="109" t="s">
        <v>421</v>
      </c>
      <c r="O115" s="111" t="s">
        <v>92</v>
      </c>
      <c r="P115" s="109" t="s">
        <v>93</v>
      </c>
      <c r="Q115" s="109" t="s">
        <v>94</v>
      </c>
      <c r="R115" s="108" t="s">
        <v>84</v>
      </c>
      <c r="S115" s="111" t="s">
        <v>84</v>
      </c>
      <c r="T115" s="108">
        <v>1080203</v>
      </c>
      <c r="U115" s="108">
        <v>2890</v>
      </c>
      <c r="V115" s="108">
        <v>7430</v>
      </c>
      <c r="W115" s="108">
        <v>99</v>
      </c>
      <c r="X115" s="113">
        <v>2016</v>
      </c>
      <c r="Y115" s="113">
        <v>27</v>
      </c>
      <c r="Z115" s="113">
        <v>0</v>
      </c>
      <c r="AA115" s="114" t="s">
        <v>86</v>
      </c>
      <c r="AB115" s="108">
        <v>443</v>
      </c>
      <c r="AC115" s="109" t="s">
        <v>86</v>
      </c>
      <c r="AD115" s="196" t="s">
        <v>484</v>
      </c>
      <c r="AE115" s="196" t="s">
        <v>86</v>
      </c>
      <c r="AF115" s="197">
        <f>AE115-AD115</f>
        <v>-5</v>
      </c>
      <c r="AG115" s="198">
        <f>IF(AI115="SI", 0,J115)</f>
        <v>77.75</v>
      </c>
      <c r="AH115" s="199">
        <f>AG115*AF115</f>
        <v>-388.75</v>
      </c>
      <c r="AI115" s="200"/>
    </row>
    <row r="116" spans="1:35" ht="108">
      <c r="A116" s="108">
        <v>2016</v>
      </c>
      <c r="B116" s="108">
        <v>216</v>
      </c>
      <c r="C116" s="109" t="s">
        <v>86</v>
      </c>
      <c r="D116" s="194" t="s">
        <v>485</v>
      </c>
      <c r="E116" s="109" t="s">
        <v>417</v>
      </c>
      <c r="F116" s="201" t="s">
        <v>78</v>
      </c>
      <c r="G116" s="112">
        <v>54.75</v>
      </c>
      <c r="H116" s="112">
        <v>9.8699999999999992</v>
      </c>
      <c r="I116" s="143" t="s">
        <v>79</v>
      </c>
      <c r="J116" s="112">
        <f>IF(I116="SI", G116-H116,G116)</f>
        <v>44.88</v>
      </c>
      <c r="K116" s="195" t="s">
        <v>80</v>
      </c>
      <c r="L116" s="108">
        <v>2016</v>
      </c>
      <c r="M116" s="108">
        <v>1747</v>
      </c>
      <c r="N116" s="109" t="s">
        <v>365</v>
      </c>
      <c r="O116" s="111" t="s">
        <v>106</v>
      </c>
      <c r="P116" s="109" t="s">
        <v>107</v>
      </c>
      <c r="Q116" s="109" t="s">
        <v>94</v>
      </c>
      <c r="R116" s="108" t="s">
        <v>84</v>
      </c>
      <c r="S116" s="111" t="s">
        <v>84</v>
      </c>
      <c r="T116" s="108">
        <v>1080203</v>
      </c>
      <c r="U116" s="108">
        <v>2890</v>
      </c>
      <c r="V116" s="108">
        <v>7430</v>
      </c>
      <c r="W116" s="108">
        <v>99</v>
      </c>
      <c r="X116" s="113">
        <v>2016</v>
      </c>
      <c r="Y116" s="113">
        <v>27</v>
      </c>
      <c r="Z116" s="113">
        <v>0</v>
      </c>
      <c r="AA116" s="114" t="s">
        <v>86</v>
      </c>
      <c r="AB116" s="108">
        <v>431</v>
      </c>
      <c r="AC116" s="109" t="s">
        <v>86</v>
      </c>
      <c r="AD116" s="196" t="s">
        <v>398</v>
      </c>
      <c r="AE116" s="196" t="s">
        <v>86</v>
      </c>
      <c r="AF116" s="197">
        <f>AE116-AD116</f>
        <v>27</v>
      </c>
      <c r="AG116" s="198">
        <f>IF(AI116="SI", 0,J116)</f>
        <v>44.88</v>
      </c>
      <c r="AH116" s="199">
        <f>AG116*AF116</f>
        <v>1211.76</v>
      </c>
      <c r="AI116" s="200"/>
    </row>
    <row r="117" spans="1:35" ht="108">
      <c r="A117" s="108">
        <v>2016</v>
      </c>
      <c r="B117" s="108">
        <v>217</v>
      </c>
      <c r="C117" s="109" t="s">
        <v>86</v>
      </c>
      <c r="D117" s="194" t="s">
        <v>486</v>
      </c>
      <c r="E117" s="109" t="s">
        <v>417</v>
      </c>
      <c r="F117" s="201" t="s">
        <v>78</v>
      </c>
      <c r="G117" s="112">
        <v>146.68</v>
      </c>
      <c r="H117" s="112">
        <v>26.45</v>
      </c>
      <c r="I117" s="143" t="s">
        <v>79</v>
      </c>
      <c r="J117" s="112">
        <f>IF(I117="SI", G117-H117,G117)</f>
        <v>120.23</v>
      </c>
      <c r="K117" s="195" t="s">
        <v>80</v>
      </c>
      <c r="L117" s="108">
        <v>2016</v>
      </c>
      <c r="M117" s="108">
        <v>1746</v>
      </c>
      <c r="N117" s="109" t="s">
        <v>365</v>
      </c>
      <c r="O117" s="111" t="s">
        <v>106</v>
      </c>
      <c r="P117" s="109" t="s">
        <v>107</v>
      </c>
      <c r="Q117" s="109" t="s">
        <v>94</v>
      </c>
      <c r="R117" s="108" t="s">
        <v>84</v>
      </c>
      <c r="S117" s="111" t="s">
        <v>84</v>
      </c>
      <c r="T117" s="108">
        <v>1080203</v>
      </c>
      <c r="U117" s="108">
        <v>2890</v>
      </c>
      <c r="V117" s="108">
        <v>7430</v>
      </c>
      <c r="W117" s="108">
        <v>99</v>
      </c>
      <c r="X117" s="113">
        <v>2016</v>
      </c>
      <c r="Y117" s="113">
        <v>27</v>
      </c>
      <c r="Z117" s="113">
        <v>0</v>
      </c>
      <c r="AA117" s="114" t="s">
        <v>86</v>
      </c>
      <c r="AB117" s="108">
        <v>436</v>
      </c>
      <c r="AC117" s="109" t="s">
        <v>86</v>
      </c>
      <c r="AD117" s="196" t="s">
        <v>398</v>
      </c>
      <c r="AE117" s="196" t="s">
        <v>86</v>
      </c>
      <c r="AF117" s="197">
        <f>AE117-AD117</f>
        <v>27</v>
      </c>
      <c r="AG117" s="198">
        <f>IF(AI117="SI", 0,J117)</f>
        <v>120.23</v>
      </c>
      <c r="AH117" s="199">
        <f>AG117*AF117</f>
        <v>3246.21</v>
      </c>
      <c r="AI117" s="200"/>
    </row>
    <row r="118" spans="1:35" ht="108">
      <c r="A118" s="108">
        <v>2016</v>
      </c>
      <c r="B118" s="108">
        <v>220</v>
      </c>
      <c r="C118" s="109" t="s">
        <v>86</v>
      </c>
      <c r="D118" s="194" t="s">
        <v>487</v>
      </c>
      <c r="E118" s="109" t="s">
        <v>332</v>
      </c>
      <c r="F118" s="201" t="s">
        <v>78</v>
      </c>
      <c r="G118" s="112">
        <v>258.77</v>
      </c>
      <c r="H118" s="112">
        <v>46.66</v>
      </c>
      <c r="I118" s="143" t="s">
        <v>79</v>
      </c>
      <c r="J118" s="112">
        <f>IF(I118="SI", G118-H118,G118)</f>
        <v>212.10999999999999</v>
      </c>
      <c r="K118" s="195" t="s">
        <v>80</v>
      </c>
      <c r="L118" s="108">
        <v>2016</v>
      </c>
      <c r="M118" s="108">
        <v>1445</v>
      </c>
      <c r="N118" s="109" t="s">
        <v>227</v>
      </c>
      <c r="O118" s="111" t="s">
        <v>106</v>
      </c>
      <c r="P118" s="109" t="s">
        <v>107</v>
      </c>
      <c r="Q118" s="109" t="s">
        <v>94</v>
      </c>
      <c r="R118" s="108" t="s">
        <v>84</v>
      </c>
      <c r="S118" s="111" t="s">
        <v>84</v>
      </c>
      <c r="T118" s="108">
        <v>1010203</v>
      </c>
      <c r="U118" s="108">
        <v>140</v>
      </c>
      <c r="V118" s="108">
        <v>450</v>
      </c>
      <c r="W118" s="108">
        <v>7</v>
      </c>
      <c r="X118" s="113">
        <v>2016</v>
      </c>
      <c r="Y118" s="113">
        <v>28</v>
      </c>
      <c r="Z118" s="113">
        <v>0</v>
      </c>
      <c r="AA118" s="114" t="s">
        <v>86</v>
      </c>
      <c r="AB118" s="108">
        <v>430</v>
      </c>
      <c r="AC118" s="109" t="s">
        <v>86</v>
      </c>
      <c r="AD118" s="196" t="s">
        <v>333</v>
      </c>
      <c r="AE118" s="196" t="s">
        <v>86</v>
      </c>
      <c r="AF118" s="197">
        <f>AE118-AD118</f>
        <v>83</v>
      </c>
      <c r="AG118" s="198">
        <f>IF(AI118="SI", 0,J118)</f>
        <v>212.10999999999999</v>
      </c>
      <c r="AH118" s="199">
        <f>AG118*AF118</f>
        <v>17605.129999999997</v>
      </c>
      <c r="AI118" s="200"/>
    </row>
    <row r="119" spans="1:35" ht="60">
      <c r="A119" s="108">
        <v>2016</v>
      </c>
      <c r="B119" s="108">
        <v>222</v>
      </c>
      <c r="C119" s="109" t="s">
        <v>86</v>
      </c>
      <c r="D119" s="194" t="s">
        <v>488</v>
      </c>
      <c r="E119" s="109" t="s">
        <v>489</v>
      </c>
      <c r="F119" s="201" t="s">
        <v>490</v>
      </c>
      <c r="G119" s="112">
        <v>6.67</v>
      </c>
      <c r="H119" s="112">
        <v>0</v>
      </c>
      <c r="I119" s="143" t="s">
        <v>151</v>
      </c>
      <c r="J119" s="112">
        <f>IF(I119="SI", G119-H119,G119)</f>
        <v>6.67</v>
      </c>
      <c r="K119" s="195" t="s">
        <v>152</v>
      </c>
      <c r="L119" s="108">
        <v>2016</v>
      </c>
      <c r="M119" s="108">
        <v>2071</v>
      </c>
      <c r="N119" s="109" t="s">
        <v>491</v>
      </c>
      <c r="O119" s="111" t="s">
        <v>153</v>
      </c>
      <c r="P119" s="109" t="s">
        <v>154</v>
      </c>
      <c r="Q119" s="109" t="s">
        <v>155</v>
      </c>
      <c r="R119" s="108" t="s">
        <v>84</v>
      </c>
      <c r="S119" s="111" t="s">
        <v>84</v>
      </c>
      <c r="T119" s="108">
        <v>1010203</v>
      </c>
      <c r="U119" s="108">
        <v>140</v>
      </c>
      <c r="V119" s="108">
        <v>450</v>
      </c>
      <c r="W119" s="108">
        <v>2</v>
      </c>
      <c r="X119" s="113">
        <v>2015</v>
      </c>
      <c r="Y119" s="113">
        <v>89</v>
      </c>
      <c r="Z119" s="113">
        <v>0</v>
      </c>
      <c r="AA119" s="114" t="s">
        <v>86</v>
      </c>
      <c r="AB119" s="108">
        <v>440</v>
      </c>
      <c r="AC119" s="109" t="s">
        <v>86</v>
      </c>
      <c r="AD119" s="196" t="s">
        <v>492</v>
      </c>
      <c r="AE119" s="196" t="s">
        <v>86</v>
      </c>
      <c r="AF119" s="197">
        <f>AE119-AD119</f>
        <v>-46</v>
      </c>
      <c r="AG119" s="198">
        <f>IF(AI119="SI", 0,J119)</f>
        <v>6.67</v>
      </c>
      <c r="AH119" s="199">
        <f>AG119*AF119</f>
        <v>-306.82</v>
      </c>
      <c r="AI119" s="200"/>
    </row>
    <row r="120" spans="1:35" ht="72">
      <c r="A120" s="108">
        <v>2016</v>
      </c>
      <c r="B120" s="108">
        <v>223</v>
      </c>
      <c r="C120" s="109" t="s">
        <v>86</v>
      </c>
      <c r="D120" s="194" t="s">
        <v>493</v>
      </c>
      <c r="E120" s="109" t="s">
        <v>494</v>
      </c>
      <c r="F120" s="201" t="s">
        <v>232</v>
      </c>
      <c r="G120" s="112">
        <v>39.979999999999997</v>
      </c>
      <c r="H120" s="112">
        <v>7.13</v>
      </c>
      <c r="I120" s="143" t="s">
        <v>79</v>
      </c>
      <c r="J120" s="112">
        <f>IF(I120="SI", G120-H120,G120)</f>
        <v>32.849999999999994</v>
      </c>
      <c r="K120" s="195" t="s">
        <v>233</v>
      </c>
      <c r="L120" s="108">
        <v>2016</v>
      </c>
      <c r="M120" s="108">
        <v>2110</v>
      </c>
      <c r="N120" s="109" t="s">
        <v>471</v>
      </c>
      <c r="O120" s="111" t="s">
        <v>234</v>
      </c>
      <c r="P120" s="109" t="s">
        <v>235</v>
      </c>
      <c r="Q120" s="109" t="s">
        <v>235</v>
      </c>
      <c r="R120" s="108" t="s">
        <v>84</v>
      </c>
      <c r="S120" s="111" t="s">
        <v>84</v>
      </c>
      <c r="T120" s="108">
        <v>1010203</v>
      </c>
      <c r="U120" s="108">
        <v>140</v>
      </c>
      <c r="V120" s="108">
        <v>450</v>
      </c>
      <c r="W120" s="108">
        <v>4</v>
      </c>
      <c r="X120" s="113">
        <v>2016</v>
      </c>
      <c r="Y120" s="113">
        <v>29</v>
      </c>
      <c r="Z120" s="113">
        <v>0</v>
      </c>
      <c r="AA120" s="114" t="s">
        <v>86</v>
      </c>
      <c r="AB120" s="108">
        <v>434</v>
      </c>
      <c r="AC120" s="109" t="s">
        <v>86</v>
      </c>
      <c r="AD120" s="196" t="s">
        <v>495</v>
      </c>
      <c r="AE120" s="196" t="s">
        <v>86</v>
      </c>
      <c r="AF120" s="197">
        <f>AE120-AD120</f>
        <v>-22</v>
      </c>
      <c r="AG120" s="198">
        <f>IF(AI120="SI", 0,J120)</f>
        <v>32.849999999999994</v>
      </c>
      <c r="AH120" s="199">
        <f>AG120*AF120</f>
        <v>-722.69999999999982</v>
      </c>
      <c r="AI120" s="200"/>
    </row>
    <row r="121" spans="1:35">
      <c r="A121" s="108"/>
      <c r="B121" s="108"/>
      <c r="C121" s="109"/>
      <c r="D121" s="194"/>
      <c r="E121" s="109"/>
      <c r="F121" s="201"/>
      <c r="G121" s="112"/>
      <c r="H121" s="112"/>
      <c r="I121" s="143"/>
      <c r="J121" s="112"/>
      <c r="K121" s="195"/>
      <c r="L121" s="108"/>
      <c r="M121" s="108"/>
      <c r="N121" s="109"/>
      <c r="O121" s="111"/>
      <c r="P121" s="109"/>
      <c r="Q121" s="109"/>
      <c r="R121" s="108"/>
      <c r="S121" s="111"/>
      <c r="T121" s="108"/>
      <c r="U121" s="108"/>
      <c r="V121" s="108"/>
      <c r="W121" s="108"/>
      <c r="X121" s="113"/>
      <c r="Y121" s="113"/>
      <c r="Z121" s="113"/>
      <c r="AA121" s="114"/>
      <c r="AB121" s="108"/>
      <c r="AC121" s="109"/>
      <c r="AD121" s="202"/>
      <c r="AE121" s="202"/>
      <c r="AF121" s="203"/>
      <c r="AG121" s="204"/>
      <c r="AH121" s="204"/>
      <c r="AI121" s="205"/>
    </row>
    <row r="122" spans="1:35">
      <c r="A122" s="108"/>
      <c r="B122" s="108"/>
      <c r="C122" s="109"/>
      <c r="D122" s="194"/>
      <c r="E122" s="109"/>
      <c r="F122" s="201"/>
      <c r="G122" s="112"/>
      <c r="H122" s="112"/>
      <c r="I122" s="143"/>
      <c r="J122" s="112"/>
      <c r="K122" s="195"/>
      <c r="L122" s="108"/>
      <c r="M122" s="108"/>
      <c r="N122" s="109"/>
      <c r="O122" s="111"/>
      <c r="P122" s="109"/>
      <c r="Q122" s="109"/>
      <c r="R122" s="108"/>
      <c r="S122" s="111"/>
      <c r="T122" s="108"/>
      <c r="U122" s="108"/>
      <c r="V122" s="108"/>
      <c r="W122" s="108"/>
      <c r="X122" s="113"/>
      <c r="Y122" s="113"/>
      <c r="Z122" s="113"/>
      <c r="AA122" s="114"/>
      <c r="AB122" s="108"/>
      <c r="AC122" s="109"/>
      <c r="AD122" s="202"/>
      <c r="AE122" s="202"/>
      <c r="AF122" s="206" t="s">
        <v>496</v>
      </c>
      <c r="AG122" s="207">
        <f>SUM(AG8:AG120)</f>
        <v>95918.660000000062</v>
      </c>
      <c r="AH122" s="207">
        <f>SUM(AH8:AH120)</f>
        <v>9056434.950000003</v>
      </c>
      <c r="AI122" s="205"/>
    </row>
    <row r="123" spans="1:35">
      <c r="A123" s="108"/>
      <c r="B123" s="108"/>
      <c r="C123" s="109"/>
      <c r="D123" s="194"/>
      <c r="E123" s="109"/>
      <c r="F123" s="201"/>
      <c r="G123" s="112"/>
      <c r="H123" s="112"/>
      <c r="I123" s="143"/>
      <c r="J123" s="112"/>
      <c r="K123" s="195"/>
      <c r="L123" s="108"/>
      <c r="M123" s="108"/>
      <c r="N123" s="109"/>
      <c r="O123" s="111"/>
      <c r="P123" s="109"/>
      <c r="Q123" s="109"/>
      <c r="R123" s="108"/>
      <c r="S123" s="111"/>
      <c r="T123" s="108"/>
      <c r="U123" s="108"/>
      <c r="V123" s="108"/>
      <c r="W123" s="108"/>
      <c r="X123" s="113"/>
      <c r="Y123" s="113"/>
      <c r="Z123" s="113"/>
      <c r="AA123" s="114"/>
      <c r="AB123" s="108"/>
      <c r="AC123" s="109"/>
      <c r="AD123" s="202"/>
      <c r="AE123" s="202"/>
      <c r="AF123" s="206" t="s">
        <v>497</v>
      </c>
      <c r="AG123" s="207"/>
      <c r="AH123" s="207">
        <f>IF(AG122&lt;&gt;0,AH122/AG122,0)</f>
        <v>94.417863531454643</v>
      </c>
      <c r="AI123" s="205"/>
    </row>
    <row r="124" spans="1:35">
      <c r="C124" s="107"/>
      <c r="D124" s="107"/>
      <c r="E124" s="107"/>
      <c r="F124" s="107"/>
      <c r="G124" s="107"/>
      <c r="H124" s="107"/>
      <c r="I124" s="107"/>
      <c r="J124" s="107"/>
      <c r="N124" s="107"/>
      <c r="O124" s="107"/>
      <c r="P124" s="107"/>
      <c r="Q124" s="107"/>
      <c r="S124" s="107"/>
      <c r="AC124" s="107"/>
      <c r="AD124" s="107"/>
      <c r="AE124" s="107"/>
      <c r="AG124" s="118"/>
      <c r="AH124" s="118"/>
    </row>
    <row r="125" spans="1:35">
      <c r="C125" s="107"/>
      <c r="D125" s="107"/>
      <c r="E125" s="107"/>
      <c r="F125" s="107"/>
      <c r="G125" s="107"/>
      <c r="H125" s="107"/>
      <c r="I125" s="107"/>
      <c r="J125" s="107"/>
      <c r="N125" s="107"/>
      <c r="O125" s="107"/>
      <c r="P125" s="107"/>
      <c r="Q125" s="107"/>
      <c r="S125" s="107"/>
      <c r="AC125" s="107"/>
      <c r="AD125" s="107"/>
      <c r="AE125" s="107"/>
      <c r="AF125" s="107"/>
      <c r="AG125" s="107"/>
      <c r="AH125" s="118"/>
    </row>
    <row r="126" spans="1:35">
      <c r="C126" s="107"/>
      <c r="D126" s="107"/>
      <c r="E126" s="107"/>
      <c r="F126" s="107"/>
      <c r="G126" s="107"/>
      <c r="H126" s="107"/>
      <c r="I126" s="107"/>
      <c r="J126" s="107"/>
      <c r="N126" s="107"/>
      <c r="O126" s="107"/>
      <c r="P126" s="107"/>
      <c r="Q126" s="107"/>
      <c r="S126" s="107"/>
      <c r="AC126" s="107"/>
      <c r="AD126" s="107"/>
      <c r="AE126" s="107"/>
      <c r="AF126" s="107"/>
      <c r="AG126" s="107"/>
      <c r="AH126" s="118"/>
    </row>
    <row r="127" spans="1:35">
      <c r="C127" s="107"/>
      <c r="D127" s="107"/>
      <c r="E127" s="107"/>
      <c r="F127" s="107"/>
      <c r="G127" s="107"/>
      <c r="H127" s="107"/>
      <c r="I127" s="107"/>
      <c r="J127" s="107"/>
      <c r="N127" s="107"/>
      <c r="O127" s="107"/>
      <c r="P127" s="107"/>
      <c r="Q127" s="107"/>
      <c r="S127" s="107"/>
      <c r="AC127" s="107"/>
      <c r="AD127" s="107"/>
      <c r="AE127" s="107"/>
      <c r="AF127" s="107"/>
      <c r="AG127" s="107"/>
      <c r="AH127" s="118"/>
    </row>
    <row r="128" spans="1:35">
      <c r="C128" s="107"/>
      <c r="D128" s="107"/>
      <c r="E128" s="107"/>
      <c r="F128" s="107"/>
      <c r="G128" s="107"/>
      <c r="H128" s="107"/>
      <c r="I128" s="107"/>
      <c r="J128" s="107"/>
      <c r="N128" s="107"/>
      <c r="O128" s="107"/>
      <c r="P128" s="107"/>
      <c r="Q128" s="107"/>
      <c r="S128" s="107"/>
      <c r="AC128" s="107"/>
      <c r="AD128" s="107"/>
      <c r="AE128" s="107"/>
      <c r="AF128" s="107"/>
      <c r="AG128" s="107"/>
      <c r="AH128" s="118"/>
    </row>
    <row r="129" spans="3:34">
      <c r="C129" s="107"/>
      <c r="D129" s="107"/>
      <c r="E129" s="107"/>
      <c r="F129" s="107"/>
      <c r="G129" s="107"/>
      <c r="H129" s="107"/>
      <c r="I129" s="107"/>
      <c r="J129" s="107"/>
      <c r="N129" s="107"/>
      <c r="O129" s="107"/>
      <c r="P129" s="107"/>
      <c r="Q129" s="107"/>
      <c r="S129" s="107"/>
      <c r="AC129" s="107"/>
      <c r="AD129" s="107"/>
      <c r="AE129" s="107"/>
      <c r="AF129" s="107"/>
      <c r="AG129" s="107"/>
      <c r="AH129" s="118"/>
    </row>
    <row r="130" spans="3:34">
      <c r="C130" s="107"/>
      <c r="D130" s="107"/>
      <c r="E130" s="107"/>
      <c r="F130" s="107"/>
      <c r="G130" s="107"/>
      <c r="H130" s="107"/>
      <c r="I130" s="107"/>
      <c r="J130" s="107"/>
      <c r="N130" s="107"/>
      <c r="O130" s="107"/>
      <c r="P130" s="107"/>
      <c r="Q130" s="107"/>
      <c r="S130" s="107"/>
      <c r="AC130" s="107"/>
      <c r="AD130" s="107"/>
      <c r="AE130" s="107"/>
      <c r="AF130" s="107"/>
      <c r="AG130" s="107"/>
      <c r="AH130" s="118"/>
    </row>
  </sheetData>
  <mergeCells count="12">
    <mergeCell ref="A1:AI1"/>
    <mergeCell ref="A3:AI3"/>
    <mergeCell ref="AD4:AI4"/>
    <mergeCell ref="A5:C5"/>
    <mergeCell ref="D5:K5"/>
    <mergeCell ref="L5:N5"/>
    <mergeCell ref="O5:Q5"/>
    <mergeCell ref="R5:S5"/>
    <mergeCell ref="T5:W5"/>
    <mergeCell ref="X5:Z5"/>
    <mergeCell ref="AB5:AC5"/>
    <mergeCell ref="AD5:AI5"/>
  </mergeCells>
  <dataValidations count="2">
    <dataValidation type="list" allowBlank="1" showInputMessage="1" showErrorMessage="1" errorTitle="SCISSIONE PAGAMENTI" error="Selezionare 'NO' se il documento non è soggeto alla Scissione Pagamenti" sqref="I8:I123">
      <formula1>"SI, NO"</formula1>
    </dataValidation>
    <dataValidation type="list" allowBlank="1" showInputMessage="1" showErrorMessage="1" errorTitle="ESCLUSIONE DAL CALCOLO" error="Selezionare 'SI' se si vuole escludere la Fattura dal CALCOLO" sqref="AI8:AI123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62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6" ht="23.1" customHeight="1">
      <c r="A1" s="150" t="s">
        <v>73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70"/>
    </row>
    <row r="2" spans="1:16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>
      <c r="A3" s="153" t="s">
        <v>498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70"/>
    </row>
    <row r="4" spans="1:16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70"/>
    </row>
    <row r="5" spans="1:16" s="62" customFormat="1" ht="23.1" customHeight="1">
      <c r="A5" s="167" t="s">
        <v>61</v>
      </c>
      <c r="B5" s="168"/>
      <c r="C5" s="168"/>
      <c r="D5" s="168"/>
      <c r="E5" s="168"/>
      <c r="F5" s="168"/>
      <c r="G5" s="168"/>
      <c r="H5" s="168"/>
      <c r="I5" s="168"/>
      <c r="J5" s="168"/>
      <c r="K5" s="185" t="s">
        <v>62</v>
      </c>
      <c r="L5" s="186"/>
      <c r="M5" s="186"/>
      <c r="N5" s="186"/>
      <c r="O5" s="187"/>
    </row>
    <row r="6" spans="1:16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>
      <c r="A8" s="208">
        <v>318</v>
      </c>
      <c r="B8" s="75" t="s">
        <v>375</v>
      </c>
      <c r="C8" s="76" t="s">
        <v>499</v>
      </c>
      <c r="D8" s="77" t="s">
        <v>500</v>
      </c>
      <c r="E8" s="78"/>
      <c r="F8" s="77"/>
      <c r="G8" s="209" t="s">
        <v>283</v>
      </c>
      <c r="H8" s="75"/>
      <c r="I8" s="77"/>
      <c r="J8" s="79">
        <v>1447.44</v>
      </c>
      <c r="K8" s="210"/>
      <c r="L8" s="211" t="s">
        <v>375</v>
      </c>
      <c r="M8" s="212">
        <f>IF(K8&lt;&gt;"",L8-K8,0)</f>
        <v>0</v>
      </c>
      <c r="N8" s="213">
        <v>1447.44</v>
      </c>
      <c r="O8" s="214">
        <f>IF(K8&lt;&gt;"",N8*M8,0)</f>
        <v>0</v>
      </c>
      <c r="P8">
        <f>IF(K8&lt;&gt;"",N8,0)</f>
        <v>0</v>
      </c>
    </row>
    <row r="9" spans="1:16">
      <c r="A9" s="208">
        <v>322</v>
      </c>
      <c r="B9" s="75" t="s">
        <v>375</v>
      </c>
      <c r="C9" s="76" t="s">
        <v>501</v>
      </c>
      <c r="D9" s="77" t="s">
        <v>502</v>
      </c>
      <c r="E9" s="78"/>
      <c r="F9" s="77"/>
      <c r="G9" s="209" t="s">
        <v>94</v>
      </c>
      <c r="H9" s="75"/>
      <c r="I9" s="77"/>
      <c r="J9" s="79">
        <v>142.72</v>
      </c>
      <c r="K9" s="210"/>
      <c r="L9" s="211" t="s">
        <v>375</v>
      </c>
      <c r="M9" s="212">
        <f>IF(K9&lt;&gt;"",L9-K9,0)</f>
        <v>0</v>
      </c>
      <c r="N9" s="213">
        <v>142.72</v>
      </c>
      <c r="O9" s="214">
        <f>IF(K9&lt;&gt;"",N9*M9,0)</f>
        <v>0</v>
      </c>
      <c r="P9">
        <f>IF(K9&lt;&gt;"",N9,0)</f>
        <v>0</v>
      </c>
    </row>
    <row r="10" spans="1:16">
      <c r="A10" s="208">
        <v>329</v>
      </c>
      <c r="B10" s="75" t="s">
        <v>365</v>
      </c>
      <c r="C10" s="76" t="s">
        <v>503</v>
      </c>
      <c r="D10" s="77" t="s">
        <v>504</v>
      </c>
      <c r="E10" s="78"/>
      <c r="F10" s="77"/>
      <c r="G10" s="209" t="s">
        <v>94</v>
      </c>
      <c r="H10" s="75"/>
      <c r="I10" s="77"/>
      <c r="J10" s="79">
        <v>1351.5</v>
      </c>
      <c r="K10" s="210"/>
      <c r="L10" s="211" t="s">
        <v>365</v>
      </c>
      <c r="M10" s="212">
        <f>IF(K10&lt;&gt;"",L10-K10,0)</f>
        <v>0</v>
      </c>
      <c r="N10" s="213">
        <v>1351.5</v>
      </c>
      <c r="O10" s="214">
        <f>IF(K10&lt;&gt;"",N10*M10,0)</f>
        <v>0</v>
      </c>
      <c r="P10">
        <f>IF(K10&lt;&gt;"",N10,0)</f>
        <v>0</v>
      </c>
    </row>
    <row r="11" spans="1:16">
      <c r="A11" s="208">
        <v>330</v>
      </c>
      <c r="B11" s="75" t="s">
        <v>365</v>
      </c>
      <c r="C11" s="76" t="s">
        <v>505</v>
      </c>
      <c r="D11" s="77" t="s">
        <v>506</v>
      </c>
      <c r="E11" s="78"/>
      <c r="F11" s="77"/>
      <c r="G11" s="209" t="s">
        <v>94</v>
      </c>
      <c r="H11" s="75"/>
      <c r="I11" s="77"/>
      <c r="J11" s="79">
        <v>300</v>
      </c>
      <c r="K11" s="210"/>
      <c r="L11" s="211" t="s">
        <v>365</v>
      </c>
      <c r="M11" s="212">
        <f>IF(K11&lt;&gt;"",L11-K11,0)</f>
        <v>0</v>
      </c>
      <c r="N11" s="213">
        <v>300</v>
      </c>
      <c r="O11" s="214">
        <f>IF(K11&lt;&gt;"",N11*M11,0)</f>
        <v>0</v>
      </c>
      <c r="P11">
        <f>IF(K11&lt;&gt;"",N11,0)</f>
        <v>0</v>
      </c>
    </row>
    <row r="12" spans="1:16">
      <c r="A12" s="208">
        <v>331</v>
      </c>
      <c r="B12" s="75" t="s">
        <v>137</v>
      </c>
      <c r="C12" s="76" t="s">
        <v>507</v>
      </c>
      <c r="D12" s="77" t="s">
        <v>508</v>
      </c>
      <c r="E12" s="78"/>
      <c r="F12" s="77"/>
      <c r="G12" s="209" t="s">
        <v>94</v>
      </c>
      <c r="H12" s="75"/>
      <c r="I12" s="77"/>
      <c r="J12" s="79">
        <v>100.55</v>
      </c>
      <c r="K12" s="210"/>
      <c r="L12" s="211" t="s">
        <v>137</v>
      </c>
      <c r="M12" s="212">
        <f>IF(K12&lt;&gt;"",L12-K12,0)</f>
        <v>0</v>
      </c>
      <c r="N12" s="213">
        <v>100.55</v>
      </c>
      <c r="O12" s="214">
        <f>IF(K12&lt;&gt;"",N12*M12,0)</f>
        <v>0</v>
      </c>
      <c r="P12">
        <f>IF(K12&lt;&gt;"",N12,0)</f>
        <v>0</v>
      </c>
    </row>
    <row r="13" spans="1:16">
      <c r="A13" s="208">
        <v>337</v>
      </c>
      <c r="B13" s="75" t="s">
        <v>359</v>
      </c>
      <c r="C13" s="76" t="s">
        <v>509</v>
      </c>
      <c r="D13" s="77" t="s">
        <v>510</v>
      </c>
      <c r="E13" s="78"/>
      <c r="F13" s="77"/>
      <c r="G13" s="209" t="s">
        <v>94</v>
      </c>
      <c r="H13" s="75"/>
      <c r="I13" s="77"/>
      <c r="J13" s="79">
        <v>4766.74</v>
      </c>
      <c r="K13" s="210"/>
      <c r="L13" s="211" t="s">
        <v>359</v>
      </c>
      <c r="M13" s="212">
        <f>IF(K13&lt;&gt;"",L13-K13,0)</f>
        <v>0</v>
      </c>
      <c r="N13" s="213">
        <v>4766.74</v>
      </c>
      <c r="O13" s="214">
        <f>IF(K13&lt;&gt;"",N13*M13,0)</f>
        <v>0</v>
      </c>
      <c r="P13">
        <f>IF(K13&lt;&gt;"",N13,0)</f>
        <v>0</v>
      </c>
    </row>
    <row r="14" spans="1:16">
      <c r="A14" s="208">
        <v>343</v>
      </c>
      <c r="B14" s="75" t="s">
        <v>359</v>
      </c>
      <c r="C14" s="76" t="s">
        <v>511</v>
      </c>
      <c r="D14" s="77" t="s">
        <v>512</v>
      </c>
      <c r="E14" s="78"/>
      <c r="F14" s="77"/>
      <c r="G14" s="209" t="s">
        <v>94</v>
      </c>
      <c r="H14" s="75"/>
      <c r="I14" s="77"/>
      <c r="J14" s="79">
        <v>1500</v>
      </c>
      <c r="K14" s="210"/>
      <c r="L14" s="211" t="s">
        <v>359</v>
      </c>
      <c r="M14" s="212">
        <f>IF(K14&lt;&gt;"",L14-K14,0)</f>
        <v>0</v>
      </c>
      <c r="N14" s="213">
        <v>1500</v>
      </c>
      <c r="O14" s="214">
        <f>IF(K14&lt;&gt;"",N14*M14,0)</f>
        <v>0</v>
      </c>
      <c r="P14">
        <f>IF(K14&lt;&gt;"",N14,0)</f>
        <v>0</v>
      </c>
    </row>
    <row r="15" spans="1:16">
      <c r="A15" s="208">
        <v>344</v>
      </c>
      <c r="B15" s="75" t="s">
        <v>359</v>
      </c>
      <c r="C15" s="76" t="s">
        <v>513</v>
      </c>
      <c r="D15" s="77" t="s">
        <v>512</v>
      </c>
      <c r="E15" s="78"/>
      <c r="F15" s="77"/>
      <c r="G15" s="209" t="s">
        <v>94</v>
      </c>
      <c r="H15" s="75"/>
      <c r="I15" s="77"/>
      <c r="J15" s="79">
        <v>1500</v>
      </c>
      <c r="K15" s="210"/>
      <c r="L15" s="211" t="s">
        <v>359</v>
      </c>
      <c r="M15" s="212">
        <f>IF(K15&lt;&gt;"",L15-K15,0)</f>
        <v>0</v>
      </c>
      <c r="N15" s="213">
        <v>1500</v>
      </c>
      <c r="O15" s="214">
        <f>IF(K15&lt;&gt;"",N15*M15,0)</f>
        <v>0</v>
      </c>
      <c r="P15">
        <f>IF(K15&lt;&gt;"",N15,0)</f>
        <v>0</v>
      </c>
    </row>
    <row r="16" spans="1:16">
      <c r="A16" s="208">
        <v>345</v>
      </c>
      <c r="B16" s="75" t="s">
        <v>359</v>
      </c>
      <c r="C16" s="76" t="s">
        <v>514</v>
      </c>
      <c r="D16" s="77" t="s">
        <v>512</v>
      </c>
      <c r="E16" s="78"/>
      <c r="F16" s="77"/>
      <c r="G16" s="209" t="s">
        <v>94</v>
      </c>
      <c r="H16" s="75"/>
      <c r="I16" s="77"/>
      <c r="J16" s="79">
        <v>1500</v>
      </c>
      <c r="K16" s="210"/>
      <c r="L16" s="211" t="s">
        <v>359</v>
      </c>
      <c r="M16" s="212">
        <f>IF(K16&lt;&gt;"",L16-K16,0)</f>
        <v>0</v>
      </c>
      <c r="N16" s="213">
        <v>1500</v>
      </c>
      <c r="O16" s="214">
        <f>IF(K16&lt;&gt;"",N16*M16,0)</f>
        <v>0</v>
      </c>
      <c r="P16">
        <f>IF(K16&lt;&gt;"",N16,0)</f>
        <v>0</v>
      </c>
    </row>
    <row r="17" spans="1:16">
      <c r="A17" s="208">
        <v>346</v>
      </c>
      <c r="B17" s="75" t="s">
        <v>359</v>
      </c>
      <c r="C17" s="76" t="s">
        <v>515</v>
      </c>
      <c r="D17" s="77" t="s">
        <v>512</v>
      </c>
      <c r="E17" s="78"/>
      <c r="F17" s="77"/>
      <c r="G17" s="209" t="s">
        <v>94</v>
      </c>
      <c r="H17" s="75"/>
      <c r="I17" s="77"/>
      <c r="J17" s="79">
        <v>1500</v>
      </c>
      <c r="K17" s="210"/>
      <c r="L17" s="211" t="s">
        <v>359</v>
      </c>
      <c r="M17" s="212">
        <f>IF(K17&lt;&gt;"",L17-K17,0)</f>
        <v>0</v>
      </c>
      <c r="N17" s="213">
        <v>1500</v>
      </c>
      <c r="O17" s="214">
        <f>IF(K17&lt;&gt;"",N17*M17,0)</f>
        <v>0</v>
      </c>
      <c r="P17">
        <f>IF(K17&lt;&gt;"",N17,0)</f>
        <v>0</v>
      </c>
    </row>
    <row r="18" spans="1:16">
      <c r="A18" s="208">
        <v>347</v>
      </c>
      <c r="B18" s="75" t="s">
        <v>359</v>
      </c>
      <c r="C18" s="76" t="s">
        <v>516</v>
      </c>
      <c r="D18" s="77" t="s">
        <v>512</v>
      </c>
      <c r="E18" s="78"/>
      <c r="F18" s="77"/>
      <c r="G18" s="209" t="s">
        <v>94</v>
      </c>
      <c r="H18" s="75"/>
      <c r="I18" s="77"/>
      <c r="J18" s="79">
        <v>1500</v>
      </c>
      <c r="K18" s="210"/>
      <c r="L18" s="211" t="s">
        <v>359</v>
      </c>
      <c r="M18" s="212">
        <f>IF(K18&lt;&gt;"",L18-K18,0)</f>
        <v>0</v>
      </c>
      <c r="N18" s="213">
        <v>1500</v>
      </c>
      <c r="O18" s="214">
        <f>IF(K18&lt;&gt;"",N18*M18,0)</f>
        <v>0</v>
      </c>
      <c r="P18">
        <f>IF(K18&lt;&gt;"",N18,0)</f>
        <v>0</v>
      </c>
    </row>
    <row r="19" spans="1:16">
      <c r="A19" s="208">
        <v>348</v>
      </c>
      <c r="B19" s="75" t="s">
        <v>359</v>
      </c>
      <c r="C19" s="76" t="s">
        <v>501</v>
      </c>
      <c r="D19" s="77" t="s">
        <v>502</v>
      </c>
      <c r="E19" s="78"/>
      <c r="F19" s="77"/>
      <c r="G19" s="209" t="s">
        <v>94</v>
      </c>
      <c r="H19" s="75"/>
      <c r="I19" s="77"/>
      <c r="J19" s="79">
        <v>142.72</v>
      </c>
      <c r="K19" s="210"/>
      <c r="L19" s="211" t="s">
        <v>359</v>
      </c>
      <c r="M19" s="212">
        <f>IF(K19&lt;&gt;"",L19-K19,0)</f>
        <v>0</v>
      </c>
      <c r="N19" s="213">
        <v>142.72</v>
      </c>
      <c r="O19" s="214">
        <f>IF(K19&lt;&gt;"",N19*M19,0)</f>
        <v>0</v>
      </c>
      <c r="P19">
        <f>IF(K19&lt;&gt;"",N19,0)</f>
        <v>0</v>
      </c>
    </row>
    <row r="20" spans="1:16">
      <c r="A20" s="208">
        <v>356</v>
      </c>
      <c r="B20" s="75" t="s">
        <v>359</v>
      </c>
      <c r="C20" s="76" t="s">
        <v>501</v>
      </c>
      <c r="D20" s="77" t="s">
        <v>517</v>
      </c>
      <c r="E20" s="78"/>
      <c r="F20" s="77"/>
      <c r="G20" s="209" t="s">
        <v>94</v>
      </c>
      <c r="H20" s="75"/>
      <c r="I20" s="77"/>
      <c r="J20" s="79">
        <v>40.89</v>
      </c>
      <c r="K20" s="210"/>
      <c r="L20" s="211" t="s">
        <v>359</v>
      </c>
      <c r="M20" s="212">
        <f>IF(K20&lt;&gt;"",L20-K20,0)</f>
        <v>0</v>
      </c>
      <c r="N20" s="213">
        <v>40.89</v>
      </c>
      <c r="O20" s="214">
        <f>IF(K20&lt;&gt;"",N20*M20,0)</f>
        <v>0</v>
      </c>
      <c r="P20">
        <f>IF(K20&lt;&gt;"",N20,0)</f>
        <v>0</v>
      </c>
    </row>
    <row r="21" spans="1:16">
      <c r="A21" s="208">
        <v>357</v>
      </c>
      <c r="B21" s="75" t="s">
        <v>359</v>
      </c>
      <c r="C21" s="76" t="s">
        <v>501</v>
      </c>
      <c r="D21" s="77" t="s">
        <v>518</v>
      </c>
      <c r="E21" s="78"/>
      <c r="F21" s="77"/>
      <c r="G21" s="209" t="s">
        <v>94</v>
      </c>
      <c r="H21" s="75"/>
      <c r="I21" s="77"/>
      <c r="J21" s="79">
        <v>91.2</v>
      </c>
      <c r="K21" s="210"/>
      <c r="L21" s="211" t="s">
        <v>359</v>
      </c>
      <c r="M21" s="212">
        <f>IF(K21&lt;&gt;"",L21-K21,0)</f>
        <v>0</v>
      </c>
      <c r="N21" s="213">
        <v>91.2</v>
      </c>
      <c r="O21" s="214">
        <f>IF(K21&lt;&gt;"",N21*M21,0)</f>
        <v>0</v>
      </c>
      <c r="P21">
        <f>IF(K21&lt;&gt;"",N21,0)</f>
        <v>0</v>
      </c>
    </row>
    <row r="22" spans="1:16">
      <c r="A22" s="208">
        <v>358</v>
      </c>
      <c r="B22" s="75" t="s">
        <v>359</v>
      </c>
      <c r="C22" s="76" t="s">
        <v>501</v>
      </c>
      <c r="D22" s="77" t="s">
        <v>519</v>
      </c>
      <c r="E22" s="78"/>
      <c r="F22" s="77"/>
      <c r="G22" s="209" t="s">
        <v>94</v>
      </c>
      <c r="H22" s="75"/>
      <c r="I22" s="77"/>
      <c r="J22" s="79">
        <v>300.56</v>
      </c>
      <c r="K22" s="210"/>
      <c r="L22" s="211" t="s">
        <v>359</v>
      </c>
      <c r="M22" s="212">
        <f>IF(K22&lt;&gt;"",L22-K22,0)</f>
        <v>0</v>
      </c>
      <c r="N22" s="213">
        <v>300.56</v>
      </c>
      <c r="O22" s="214">
        <f>IF(K22&lt;&gt;"",N22*M22,0)</f>
        <v>0</v>
      </c>
      <c r="P22">
        <f>IF(K22&lt;&gt;"",N22,0)</f>
        <v>0</v>
      </c>
    </row>
    <row r="23" spans="1:16">
      <c r="A23" s="208">
        <v>361</v>
      </c>
      <c r="B23" s="75" t="s">
        <v>359</v>
      </c>
      <c r="C23" s="76" t="s">
        <v>501</v>
      </c>
      <c r="D23" s="77" t="s">
        <v>520</v>
      </c>
      <c r="E23" s="78"/>
      <c r="F23" s="77"/>
      <c r="G23" s="209" t="s">
        <v>94</v>
      </c>
      <c r="H23" s="75"/>
      <c r="I23" s="77"/>
      <c r="J23" s="79">
        <v>637.5</v>
      </c>
      <c r="K23" s="210"/>
      <c r="L23" s="211" t="s">
        <v>359</v>
      </c>
      <c r="M23" s="212">
        <f>IF(K23&lt;&gt;"",L23-K23,0)</f>
        <v>0</v>
      </c>
      <c r="N23" s="213">
        <v>637.5</v>
      </c>
      <c r="O23" s="214">
        <f>IF(K23&lt;&gt;"",N23*M23,0)</f>
        <v>0</v>
      </c>
      <c r="P23">
        <f>IF(K23&lt;&gt;"",N23,0)</f>
        <v>0</v>
      </c>
    </row>
    <row r="24" spans="1:16">
      <c r="A24" s="208">
        <v>386</v>
      </c>
      <c r="B24" s="75" t="s">
        <v>390</v>
      </c>
      <c r="C24" s="76" t="s">
        <v>521</v>
      </c>
      <c r="D24" s="77" t="s">
        <v>522</v>
      </c>
      <c r="E24" s="78"/>
      <c r="F24" s="77"/>
      <c r="G24" s="209" t="s">
        <v>94</v>
      </c>
      <c r="H24" s="75"/>
      <c r="I24" s="77"/>
      <c r="J24" s="79">
        <v>19.8</v>
      </c>
      <c r="K24" s="210"/>
      <c r="L24" s="211" t="s">
        <v>390</v>
      </c>
      <c r="M24" s="212">
        <f>IF(K24&lt;&gt;"",L24-K24,0)</f>
        <v>0</v>
      </c>
      <c r="N24" s="213">
        <v>19.8</v>
      </c>
      <c r="O24" s="214">
        <f>IF(K24&lt;&gt;"",N24*M24,0)</f>
        <v>0</v>
      </c>
      <c r="P24">
        <f>IF(K24&lt;&gt;"",N24,0)</f>
        <v>0</v>
      </c>
    </row>
    <row r="25" spans="1:16">
      <c r="A25" s="208">
        <v>387</v>
      </c>
      <c r="B25" s="75" t="s">
        <v>481</v>
      </c>
      <c r="C25" s="76" t="s">
        <v>523</v>
      </c>
      <c r="D25" s="77" t="s">
        <v>524</v>
      </c>
      <c r="E25" s="78"/>
      <c r="F25" s="77"/>
      <c r="G25" s="209" t="s">
        <v>94</v>
      </c>
      <c r="H25" s="75"/>
      <c r="I25" s="77"/>
      <c r="J25" s="79">
        <v>424</v>
      </c>
      <c r="K25" s="210"/>
      <c r="L25" s="211" t="s">
        <v>481</v>
      </c>
      <c r="M25" s="212">
        <f>IF(K25&lt;&gt;"",L25-K25,0)</f>
        <v>0</v>
      </c>
      <c r="N25" s="213">
        <v>424</v>
      </c>
      <c r="O25" s="214">
        <f>IF(K25&lt;&gt;"",N25*M25,0)</f>
        <v>0</v>
      </c>
      <c r="P25">
        <f>IF(K25&lt;&gt;"",N25,0)</f>
        <v>0</v>
      </c>
    </row>
    <row r="26" spans="1:16">
      <c r="A26" s="208">
        <v>391</v>
      </c>
      <c r="B26" s="75" t="s">
        <v>525</v>
      </c>
      <c r="C26" s="76" t="s">
        <v>526</v>
      </c>
      <c r="D26" s="77" t="s">
        <v>527</v>
      </c>
      <c r="E26" s="78"/>
      <c r="F26" s="77"/>
      <c r="G26" s="209" t="s">
        <v>94</v>
      </c>
      <c r="H26" s="75"/>
      <c r="I26" s="77"/>
      <c r="J26" s="79">
        <v>104</v>
      </c>
      <c r="K26" s="210"/>
      <c r="L26" s="211" t="s">
        <v>525</v>
      </c>
      <c r="M26" s="212">
        <f>IF(K26&lt;&gt;"",L26-K26,0)</f>
        <v>0</v>
      </c>
      <c r="N26" s="213">
        <v>104</v>
      </c>
      <c r="O26" s="214">
        <f>IF(K26&lt;&gt;"",N26*M26,0)</f>
        <v>0</v>
      </c>
      <c r="P26">
        <f>IF(K26&lt;&gt;"",N26,0)</f>
        <v>0</v>
      </c>
    </row>
    <row r="27" spans="1:16">
      <c r="A27" s="208">
        <v>392</v>
      </c>
      <c r="B27" s="75" t="s">
        <v>525</v>
      </c>
      <c r="C27" s="76" t="s">
        <v>528</v>
      </c>
      <c r="D27" s="77" t="s">
        <v>527</v>
      </c>
      <c r="E27" s="78"/>
      <c r="F27" s="77"/>
      <c r="G27" s="209" t="s">
        <v>94</v>
      </c>
      <c r="H27" s="75"/>
      <c r="I27" s="77"/>
      <c r="J27" s="79">
        <v>93.8</v>
      </c>
      <c r="K27" s="210"/>
      <c r="L27" s="211" t="s">
        <v>525</v>
      </c>
      <c r="M27" s="212">
        <f>IF(K27&lt;&gt;"",L27-K27,0)</f>
        <v>0</v>
      </c>
      <c r="N27" s="213">
        <v>93.8</v>
      </c>
      <c r="O27" s="214">
        <f>IF(K27&lt;&gt;"",N27*M27,0)</f>
        <v>0</v>
      </c>
      <c r="P27">
        <f>IF(K27&lt;&gt;"",N27,0)</f>
        <v>0</v>
      </c>
    </row>
    <row r="28" spans="1:16">
      <c r="A28" s="208">
        <v>399</v>
      </c>
      <c r="B28" s="75" t="s">
        <v>320</v>
      </c>
      <c r="C28" s="76" t="s">
        <v>501</v>
      </c>
      <c r="D28" s="77" t="s">
        <v>502</v>
      </c>
      <c r="E28" s="78"/>
      <c r="F28" s="77"/>
      <c r="G28" s="209" t="s">
        <v>94</v>
      </c>
      <c r="H28" s="75"/>
      <c r="I28" s="77"/>
      <c r="J28" s="79">
        <v>187.37</v>
      </c>
      <c r="K28" s="210"/>
      <c r="L28" s="211" t="s">
        <v>320</v>
      </c>
      <c r="M28" s="212">
        <f>IF(K28&lt;&gt;"",L28-K28,0)</f>
        <v>0</v>
      </c>
      <c r="N28" s="213">
        <v>187.37</v>
      </c>
      <c r="O28" s="214">
        <f>IF(K28&lt;&gt;"",N28*M28,0)</f>
        <v>0</v>
      </c>
      <c r="P28">
        <f>IF(K28&lt;&gt;"",N28,0)</f>
        <v>0</v>
      </c>
    </row>
    <row r="29" spans="1:16">
      <c r="A29" s="208">
        <v>402</v>
      </c>
      <c r="B29" s="75" t="s">
        <v>320</v>
      </c>
      <c r="C29" s="76" t="s">
        <v>501</v>
      </c>
      <c r="D29" s="77" t="s">
        <v>529</v>
      </c>
      <c r="E29" s="78"/>
      <c r="F29" s="77"/>
      <c r="G29" s="209" t="s">
        <v>94</v>
      </c>
      <c r="H29" s="75"/>
      <c r="I29" s="77"/>
      <c r="J29" s="79">
        <v>94.16</v>
      </c>
      <c r="K29" s="210"/>
      <c r="L29" s="211" t="s">
        <v>320</v>
      </c>
      <c r="M29" s="212">
        <f>IF(K29&lt;&gt;"",L29-K29,0)</f>
        <v>0</v>
      </c>
      <c r="N29" s="213">
        <v>94.16</v>
      </c>
      <c r="O29" s="214">
        <f>IF(K29&lt;&gt;"",N29*M29,0)</f>
        <v>0</v>
      </c>
      <c r="P29">
        <f>IF(K29&lt;&gt;"",N29,0)</f>
        <v>0</v>
      </c>
    </row>
    <row r="30" spans="1:16">
      <c r="A30" s="208">
        <v>410</v>
      </c>
      <c r="B30" s="75" t="s">
        <v>320</v>
      </c>
      <c r="C30" s="76" t="s">
        <v>501</v>
      </c>
      <c r="D30" s="77" t="s">
        <v>530</v>
      </c>
      <c r="E30" s="78"/>
      <c r="F30" s="77"/>
      <c r="G30" s="209" t="s">
        <v>94</v>
      </c>
      <c r="H30" s="75"/>
      <c r="I30" s="77"/>
      <c r="J30" s="79">
        <v>85</v>
      </c>
      <c r="K30" s="210"/>
      <c r="L30" s="211" t="s">
        <v>320</v>
      </c>
      <c r="M30" s="212">
        <f>IF(K30&lt;&gt;"",L30-K30,0)</f>
        <v>0</v>
      </c>
      <c r="N30" s="213">
        <v>85</v>
      </c>
      <c r="O30" s="214">
        <f>IF(K30&lt;&gt;"",N30*M30,0)</f>
        <v>0</v>
      </c>
      <c r="P30">
        <f>IF(K30&lt;&gt;"",N30,0)</f>
        <v>0</v>
      </c>
    </row>
    <row r="31" spans="1:16">
      <c r="A31" s="208">
        <v>413</v>
      </c>
      <c r="B31" s="75" t="s">
        <v>320</v>
      </c>
      <c r="C31" s="76" t="s">
        <v>501</v>
      </c>
      <c r="D31" s="77" t="s">
        <v>531</v>
      </c>
      <c r="E31" s="78"/>
      <c r="F31" s="77"/>
      <c r="G31" s="209" t="s">
        <v>94</v>
      </c>
      <c r="H31" s="75"/>
      <c r="I31" s="77"/>
      <c r="J31" s="79">
        <v>134.97999999999999</v>
      </c>
      <c r="K31" s="210"/>
      <c r="L31" s="211" t="s">
        <v>320</v>
      </c>
      <c r="M31" s="212">
        <f>IF(K31&lt;&gt;"",L31-K31,0)</f>
        <v>0</v>
      </c>
      <c r="N31" s="213">
        <v>134.97999999999999</v>
      </c>
      <c r="O31" s="214">
        <f>IF(K31&lt;&gt;"",N31*M31,0)</f>
        <v>0</v>
      </c>
      <c r="P31">
        <f>IF(K31&lt;&gt;"",N31,0)</f>
        <v>0</v>
      </c>
    </row>
    <row r="32" spans="1:16">
      <c r="A32" s="208">
        <v>423</v>
      </c>
      <c r="B32" s="75" t="s">
        <v>86</v>
      </c>
      <c r="C32" s="76" t="s">
        <v>467</v>
      </c>
      <c r="D32" s="77" t="s">
        <v>532</v>
      </c>
      <c r="E32" s="78"/>
      <c r="F32" s="77"/>
      <c r="G32" s="209" t="s">
        <v>533</v>
      </c>
      <c r="H32" s="75"/>
      <c r="I32" s="77"/>
      <c r="J32" s="79">
        <v>133.86000000000001</v>
      </c>
      <c r="K32" s="210"/>
      <c r="L32" s="211" t="s">
        <v>86</v>
      </c>
      <c r="M32" s="212">
        <f>IF(K32&lt;&gt;"",L32-K32,0)</f>
        <v>0</v>
      </c>
      <c r="N32" s="213">
        <v>133.86000000000001</v>
      </c>
      <c r="O32" s="214">
        <f>IF(K32&lt;&gt;"",N32*M32,0)</f>
        <v>0</v>
      </c>
      <c r="P32">
        <f>IF(K32&lt;&gt;"",N32,0)</f>
        <v>0</v>
      </c>
    </row>
    <row r="33" spans="1:16">
      <c r="A33" s="208">
        <v>432</v>
      </c>
      <c r="B33" s="75" t="s">
        <v>86</v>
      </c>
      <c r="C33" s="76" t="s">
        <v>342</v>
      </c>
      <c r="D33" s="77" t="s">
        <v>534</v>
      </c>
      <c r="E33" s="78"/>
      <c r="F33" s="77"/>
      <c r="G33" s="209" t="s">
        <v>341</v>
      </c>
      <c r="H33" s="75"/>
      <c r="I33" s="77"/>
      <c r="J33" s="79">
        <v>16000</v>
      </c>
      <c r="K33" s="210"/>
      <c r="L33" s="211" t="s">
        <v>86</v>
      </c>
      <c r="M33" s="212">
        <f>IF(K33&lt;&gt;"",L33-K33,0)</f>
        <v>0</v>
      </c>
      <c r="N33" s="213">
        <v>16000</v>
      </c>
      <c r="O33" s="214">
        <f>IF(K33&lt;&gt;"",N33*M33,0)</f>
        <v>0</v>
      </c>
      <c r="P33">
        <f>IF(K33&lt;&gt;"",N33,0)</f>
        <v>0</v>
      </c>
    </row>
    <row r="34" spans="1:16">
      <c r="A34" s="208">
        <v>445</v>
      </c>
      <c r="B34" s="75" t="s">
        <v>535</v>
      </c>
      <c r="C34" s="76" t="s">
        <v>536</v>
      </c>
      <c r="D34" s="77" t="s">
        <v>537</v>
      </c>
      <c r="E34" s="78"/>
      <c r="F34" s="77"/>
      <c r="G34" s="209" t="s">
        <v>94</v>
      </c>
      <c r="H34" s="75"/>
      <c r="I34" s="77"/>
      <c r="J34" s="79">
        <v>275</v>
      </c>
      <c r="K34" s="210"/>
      <c r="L34" s="211" t="s">
        <v>535</v>
      </c>
      <c r="M34" s="212">
        <f>IF(K34&lt;&gt;"",L34-K34,0)</f>
        <v>0</v>
      </c>
      <c r="N34" s="213">
        <v>275</v>
      </c>
      <c r="O34" s="214">
        <f>IF(K34&lt;&gt;"",N34*M34,0)</f>
        <v>0</v>
      </c>
      <c r="P34">
        <f>IF(K34&lt;&gt;"",N34,0)</f>
        <v>0</v>
      </c>
    </row>
    <row r="35" spans="1:16">
      <c r="A35" s="208">
        <v>446</v>
      </c>
      <c r="B35" s="75" t="s">
        <v>535</v>
      </c>
      <c r="C35" s="76" t="s">
        <v>536</v>
      </c>
      <c r="D35" s="77" t="s">
        <v>538</v>
      </c>
      <c r="E35" s="78"/>
      <c r="F35" s="77"/>
      <c r="G35" s="209" t="s">
        <v>539</v>
      </c>
      <c r="H35" s="75"/>
      <c r="I35" s="77"/>
      <c r="J35" s="79">
        <v>110.04</v>
      </c>
      <c r="K35" s="210"/>
      <c r="L35" s="211" t="s">
        <v>535</v>
      </c>
      <c r="M35" s="212">
        <f>IF(K35&lt;&gt;"",L35-K35,0)</f>
        <v>0</v>
      </c>
      <c r="N35" s="213">
        <v>110.04</v>
      </c>
      <c r="O35" s="214">
        <f>IF(K35&lt;&gt;"",N35*M35,0)</f>
        <v>0</v>
      </c>
      <c r="P35">
        <f>IF(K35&lt;&gt;"",N35,0)</f>
        <v>0</v>
      </c>
    </row>
    <row r="36" spans="1:16">
      <c r="A36" s="208">
        <v>447</v>
      </c>
      <c r="B36" s="75" t="s">
        <v>535</v>
      </c>
      <c r="C36" s="76" t="s">
        <v>536</v>
      </c>
      <c r="D36" s="77" t="s">
        <v>540</v>
      </c>
      <c r="E36" s="78"/>
      <c r="F36" s="77"/>
      <c r="G36" s="209" t="s">
        <v>94</v>
      </c>
      <c r="H36" s="75"/>
      <c r="I36" s="77"/>
      <c r="J36" s="79">
        <v>19.899999999999999</v>
      </c>
      <c r="K36" s="210"/>
      <c r="L36" s="211" t="s">
        <v>535</v>
      </c>
      <c r="M36" s="212">
        <f>IF(K36&lt;&gt;"",L36-K36,0)</f>
        <v>0</v>
      </c>
      <c r="N36" s="213">
        <v>19.899999999999999</v>
      </c>
      <c r="O36" s="214">
        <f>IF(K36&lt;&gt;"",N36*M36,0)</f>
        <v>0</v>
      </c>
      <c r="P36">
        <f>IF(K36&lt;&gt;"",N36,0)</f>
        <v>0</v>
      </c>
    </row>
    <row r="37" spans="1:16">
      <c r="A37" s="208">
        <v>448</v>
      </c>
      <c r="B37" s="75" t="s">
        <v>535</v>
      </c>
      <c r="C37" s="76" t="s">
        <v>536</v>
      </c>
      <c r="D37" s="77" t="s">
        <v>541</v>
      </c>
      <c r="E37" s="78"/>
      <c r="F37" s="77"/>
      <c r="G37" s="209" t="s">
        <v>94</v>
      </c>
      <c r="H37" s="75"/>
      <c r="I37" s="77"/>
      <c r="J37" s="79">
        <v>21</v>
      </c>
      <c r="K37" s="210"/>
      <c r="L37" s="211" t="s">
        <v>535</v>
      </c>
      <c r="M37" s="212">
        <f>IF(K37&lt;&gt;"",L37-K37,0)</f>
        <v>0</v>
      </c>
      <c r="N37" s="213">
        <v>21</v>
      </c>
      <c r="O37" s="214">
        <f>IF(K37&lt;&gt;"",N37*M37,0)</f>
        <v>0</v>
      </c>
      <c r="P37">
        <f>IF(K37&lt;&gt;"",N37,0)</f>
        <v>0</v>
      </c>
    </row>
    <row r="38" spans="1:16">
      <c r="A38" s="208">
        <v>449</v>
      </c>
      <c r="B38" s="75" t="s">
        <v>535</v>
      </c>
      <c r="C38" s="76" t="s">
        <v>536</v>
      </c>
      <c r="D38" s="77" t="s">
        <v>542</v>
      </c>
      <c r="E38" s="78"/>
      <c r="F38" s="77"/>
      <c r="G38" s="209" t="s">
        <v>94</v>
      </c>
      <c r="H38" s="75"/>
      <c r="I38" s="77"/>
      <c r="J38" s="79">
        <v>40</v>
      </c>
      <c r="K38" s="210"/>
      <c r="L38" s="211" t="s">
        <v>535</v>
      </c>
      <c r="M38" s="212">
        <f>IF(K38&lt;&gt;"",L38-K38,0)</f>
        <v>0</v>
      </c>
      <c r="N38" s="213">
        <v>40</v>
      </c>
      <c r="O38" s="214">
        <f>IF(K38&lt;&gt;"",N38*M38,0)</f>
        <v>0</v>
      </c>
      <c r="P38">
        <f>IF(K38&lt;&gt;"",N38,0)</f>
        <v>0</v>
      </c>
    </row>
    <row r="39" spans="1:16">
      <c r="A39" s="208">
        <v>450</v>
      </c>
      <c r="B39" s="75" t="s">
        <v>535</v>
      </c>
      <c r="C39" s="76" t="s">
        <v>536</v>
      </c>
      <c r="D39" s="77" t="s">
        <v>543</v>
      </c>
      <c r="E39" s="78"/>
      <c r="F39" s="77"/>
      <c r="G39" s="209" t="s">
        <v>94</v>
      </c>
      <c r="H39" s="75"/>
      <c r="I39" s="77"/>
      <c r="J39" s="79">
        <v>49.76</v>
      </c>
      <c r="K39" s="210"/>
      <c r="L39" s="211" t="s">
        <v>535</v>
      </c>
      <c r="M39" s="212">
        <f>IF(K39&lt;&gt;"",L39-K39,0)</f>
        <v>0</v>
      </c>
      <c r="N39" s="213">
        <v>49.76</v>
      </c>
      <c r="O39" s="214">
        <f>IF(K39&lt;&gt;"",N39*M39,0)</f>
        <v>0</v>
      </c>
      <c r="P39">
        <f>IF(K39&lt;&gt;"",N39,0)</f>
        <v>0</v>
      </c>
    </row>
    <row r="40" spans="1:16">
      <c r="A40" s="208">
        <v>451</v>
      </c>
      <c r="B40" s="75" t="s">
        <v>535</v>
      </c>
      <c r="C40" s="76" t="s">
        <v>536</v>
      </c>
      <c r="D40" s="77" t="s">
        <v>544</v>
      </c>
      <c r="E40" s="78"/>
      <c r="F40" s="77"/>
      <c r="G40" s="209" t="s">
        <v>94</v>
      </c>
      <c r="H40" s="75"/>
      <c r="I40" s="77"/>
      <c r="J40" s="79">
        <v>181.78</v>
      </c>
      <c r="K40" s="210"/>
      <c r="L40" s="211" t="s">
        <v>535</v>
      </c>
      <c r="M40" s="212">
        <f>IF(K40&lt;&gt;"",L40-K40,0)</f>
        <v>0</v>
      </c>
      <c r="N40" s="213">
        <v>181.78</v>
      </c>
      <c r="O40" s="214">
        <f>IF(K40&lt;&gt;"",N40*M40,0)</f>
        <v>0</v>
      </c>
      <c r="P40">
        <f>IF(K40&lt;&gt;"",N40,0)</f>
        <v>0</v>
      </c>
    </row>
    <row r="41" spans="1:16">
      <c r="A41" s="208">
        <v>452</v>
      </c>
      <c r="B41" s="75" t="s">
        <v>535</v>
      </c>
      <c r="C41" s="76" t="s">
        <v>521</v>
      </c>
      <c r="D41" s="77" t="s">
        <v>545</v>
      </c>
      <c r="E41" s="78"/>
      <c r="F41" s="77"/>
      <c r="G41" s="209" t="s">
        <v>94</v>
      </c>
      <c r="H41" s="75"/>
      <c r="I41" s="77"/>
      <c r="J41" s="79">
        <v>120</v>
      </c>
      <c r="K41" s="210"/>
      <c r="L41" s="211" t="s">
        <v>535</v>
      </c>
      <c r="M41" s="212">
        <f>IF(K41&lt;&gt;"",L41-K41,0)</f>
        <v>0</v>
      </c>
      <c r="N41" s="213">
        <v>120</v>
      </c>
      <c r="O41" s="214">
        <f>IF(K41&lt;&gt;"",N41*M41,0)</f>
        <v>0</v>
      </c>
      <c r="P41">
        <f>IF(K41&lt;&gt;"",N41,0)</f>
        <v>0</v>
      </c>
    </row>
    <row r="42" spans="1:16">
      <c r="A42" s="208">
        <v>453</v>
      </c>
      <c r="B42" s="75" t="s">
        <v>535</v>
      </c>
      <c r="C42" s="76" t="s">
        <v>521</v>
      </c>
      <c r="D42" s="77" t="s">
        <v>546</v>
      </c>
      <c r="E42" s="78"/>
      <c r="F42" s="77"/>
      <c r="G42" s="209" t="s">
        <v>94</v>
      </c>
      <c r="H42" s="75"/>
      <c r="I42" s="77"/>
      <c r="J42" s="79">
        <v>450</v>
      </c>
      <c r="K42" s="210"/>
      <c r="L42" s="211" t="s">
        <v>535</v>
      </c>
      <c r="M42" s="212">
        <f>IF(K42&lt;&gt;"",L42-K42,0)</f>
        <v>0</v>
      </c>
      <c r="N42" s="213">
        <v>450</v>
      </c>
      <c r="O42" s="214">
        <f>IF(K42&lt;&gt;"",N42*M42,0)</f>
        <v>0</v>
      </c>
      <c r="P42">
        <f>IF(K42&lt;&gt;"",N42,0)</f>
        <v>0</v>
      </c>
    </row>
    <row r="43" spans="1:16">
      <c r="A43" s="208">
        <v>454</v>
      </c>
      <c r="B43" s="75" t="s">
        <v>535</v>
      </c>
      <c r="C43" s="76" t="s">
        <v>521</v>
      </c>
      <c r="D43" s="77" t="s">
        <v>546</v>
      </c>
      <c r="E43" s="78"/>
      <c r="F43" s="77"/>
      <c r="G43" s="209" t="s">
        <v>94</v>
      </c>
      <c r="H43" s="75"/>
      <c r="I43" s="77"/>
      <c r="J43" s="79">
        <v>784</v>
      </c>
      <c r="K43" s="210"/>
      <c r="L43" s="211" t="s">
        <v>535</v>
      </c>
      <c r="M43" s="212">
        <f>IF(K43&lt;&gt;"",L43-K43,0)</f>
        <v>0</v>
      </c>
      <c r="N43" s="213">
        <v>784</v>
      </c>
      <c r="O43" s="214">
        <f>IF(K43&lt;&gt;"",N43*M43,0)</f>
        <v>0</v>
      </c>
      <c r="P43">
        <f>IF(K43&lt;&gt;"",N43,0)</f>
        <v>0</v>
      </c>
    </row>
    <row r="44" spans="1:16">
      <c r="A44" s="208">
        <v>455</v>
      </c>
      <c r="B44" s="75" t="s">
        <v>535</v>
      </c>
      <c r="C44" s="76" t="s">
        <v>547</v>
      </c>
      <c r="D44" s="77" t="s">
        <v>548</v>
      </c>
      <c r="E44" s="78"/>
      <c r="F44" s="77"/>
      <c r="G44" s="209" t="s">
        <v>94</v>
      </c>
      <c r="H44" s="75"/>
      <c r="I44" s="77"/>
      <c r="J44" s="79">
        <v>377.4</v>
      </c>
      <c r="K44" s="210"/>
      <c r="L44" s="211" t="s">
        <v>535</v>
      </c>
      <c r="M44" s="212">
        <f>IF(K44&lt;&gt;"",L44-K44,0)</f>
        <v>0</v>
      </c>
      <c r="N44" s="213">
        <v>377.4</v>
      </c>
      <c r="O44" s="214">
        <f>IF(K44&lt;&gt;"",N44*M44,0)</f>
        <v>0</v>
      </c>
      <c r="P44">
        <f>IF(K44&lt;&gt;"",N44,0)</f>
        <v>0</v>
      </c>
    </row>
    <row r="45" spans="1:16">
      <c r="A45" s="208">
        <v>456</v>
      </c>
      <c r="B45" s="75" t="s">
        <v>535</v>
      </c>
      <c r="C45" s="76" t="s">
        <v>547</v>
      </c>
      <c r="D45" s="77" t="s">
        <v>548</v>
      </c>
      <c r="E45" s="78"/>
      <c r="F45" s="77"/>
      <c r="G45" s="209" t="s">
        <v>94</v>
      </c>
      <c r="H45" s="75"/>
      <c r="I45" s="77"/>
      <c r="J45" s="79">
        <v>2.95</v>
      </c>
      <c r="K45" s="210"/>
      <c r="L45" s="211" t="s">
        <v>535</v>
      </c>
      <c r="M45" s="212">
        <f>IF(K45&lt;&gt;"",L45-K45,0)</f>
        <v>0</v>
      </c>
      <c r="N45" s="213">
        <v>2.95</v>
      </c>
      <c r="O45" s="214">
        <f>IF(K45&lt;&gt;"",N45*M45,0)</f>
        <v>0</v>
      </c>
      <c r="P45">
        <f>IF(K45&lt;&gt;"",N45,0)</f>
        <v>0</v>
      </c>
    </row>
    <row r="46" spans="1:16">
      <c r="A46" s="208">
        <v>457</v>
      </c>
      <c r="B46" s="75" t="s">
        <v>535</v>
      </c>
      <c r="C46" s="76" t="s">
        <v>549</v>
      </c>
      <c r="D46" s="77" t="s">
        <v>550</v>
      </c>
      <c r="E46" s="78"/>
      <c r="F46" s="77"/>
      <c r="G46" s="209" t="s">
        <v>94</v>
      </c>
      <c r="H46" s="75"/>
      <c r="I46" s="77"/>
      <c r="J46" s="79">
        <v>52.38</v>
      </c>
      <c r="K46" s="210"/>
      <c r="L46" s="211" t="s">
        <v>535</v>
      </c>
      <c r="M46" s="212">
        <f>IF(K46&lt;&gt;"",L46-K46,0)</f>
        <v>0</v>
      </c>
      <c r="N46" s="213">
        <v>52.38</v>
      </c>
      <c r="O46" s="214">
        <f>IF(K46&lt;&gt;"",N46*M46,0)</f>
        <v>0</v>
      </c>
      <c r="P46">
        <f>IF(K46&lt;&gt;"",N46,0)</f>
        <v>0</v>
      </c>
    </row>
    <row r="47" spans="1:16">
      <c r="A47" s="208">
        <v>458</v>
      </c>
      <c r="B47" s="75" t="s">
        <v>535</v>
      </c>
      <c r="C47" s="76" t="s">
        <v>549</v>
      </c>
      <c r="D47" s="77" t="s">
        <v>551</v>
      </c>
      <c r="E47" s="78"/>
      <c r="F47" s="77"/>
      <c r="G47" s="209" t="s">
        <v>94</v>
      </c>
      <c r="H47" s="75"/>
      <c r="I47" s="77"/>
      <c r="J47" s="79">
        <v>176.34</v>
      </c>
      <c r="K47" s="210"/>
      <c r="L47" s="211" t="s">
        <v>535</v>
      </c>
      <c r="M47" s="212">
        <f>IF(K47&lt;&gt;"",L47-K47,0)</f>
        <v>0</v>
      </c>
      <c r="N47" s="213">
        <v>176.34</v>
      </c>
      <c r="O47" s="214">
        <f>IF(K47&lt;&gt;"",N47*M47,0)</f>
        <v>0</v>
      </c>
      <c r="P47">
        <f>IF(K47&lt;&gt;"",N47,0)</f>
        <v>0</v>
      </c>
    </row>
    <row r="48" spans="1:16">
      <c r="A48" s="208">
        <v>459</v>
      </c>
      <c r="B48" s="75" t="s">
        <v>535</v>
      </c>
      <c r="C48" s="76" t="s">
        <v>521</v>
      </c>
      <c r="D48" s="77" t="s">
        <v>552</v>
      </c>
      <c r="E48" s="78"/>
      <c r="F48" s="77"/>
      <c r="G48" s="209" t="s">
        <v>94</v>
      </c>
      <c r="H48" s="75"/>
      <c r="I48" s="77"/>
      <c r="J48" s="79">
        <v>1074.48</v>
      </c>
      <c r="K48" s="210"/>
      <c r="L48" s="211" t="s">
        <v>535</v>
      </c>
      <c r="M48" s="212">
        <f>IF(K48&lt;&gt;"",L48-K48,0)</f>
        <v>0</v>
      </c>
      <c r="N48" s="213">
        <v>1074.48</v>
      </c>
      <c r="O48" s="214">
        <f>IF(K48&lt;&gt;"",N48*M48,0)</f>
        <v>0</v>
      </c>
      <c r="P48">
        <f>IF(K48&lt;&gt;"",N48,0)</f>
        <v>0</v>
      </c>
    </row>
    <row r="49" spans="1:16">
      <c r="A49" s="208">
        <v>460</v>
      </c>
      <c r="B49" s="75" t="s">
        <v>535</v>
      </c>
      <c r="C49" s="76" t="s">
        <v>553</v>
      </c>
      <c r="D49" s="77" t="s">
        <v>554</v>
      </c>
      <c r="E49" s="78"/>
      <c r="F49" s="77"/>
      <c r="G49" s="209" t="s">
        <v>94</v>
      </c>
      <c r="H49" s="75"/>
      <c r="I49" s="77"/>
      <c r="J49" s="79">
        <v>22</v>
      </c>
      <c r="K49" s="210"/>
      <c r="L49" s="211" t="s">
        <v>535</v>
      </c>
      <c r="M49" s="212">
        <f>IF(K49&lt;&gt;"",L49-K49,0)</f>
        <v>0</v>
      </c>
      <c r="N49" s="213">
        <v>22</v>
      </c>
      <c r="O49" s="214">
        <f>IF(K49&lt;&gt;"",N49*M49,0)</f>
        <v>0</v>
      </c>
      <c r="P49">
        <f>IF(K49&lt;&gt;"",N49,0)</f>
        <v>0</v>
      </c>
    </row>
    <row r="50" spans="1:16">
      <c r="A50" s="208">
        <v>462</v>
      </c>
      <c r="B50" s="75" t="s">
        <v>535</v>
      </c>
      <c r="C50" s="76" t="s">
        <v>555</v>
      </c>
      <c r="D50" s="77" t="s">
        <v>556</v>
      </c>
      <c r="E50" s="78"/>
      <c r="F50" s="77"/>
      <c r="G50" s="209" t="s">
        <v>94</v>
      </c>
      <c r="H50" s="75"/>
      <c r="I50" s="77"/>
      <c r="J50" s="79">
        <v>410</v>
      </c>
      <c r="K50" s="210"/>
      <c r="L50" s="211" t="s">
        <v>535</v>
      </c>
      <c r="M50" s="212">
        <f>IF(K50&lt;&gt;"",L50-K50,0)</f>
        <v>0</v>
      </c>
      <c r="N50" s="213">
        <v>410</v>
      </c>
      <c r="O50" s="214">
        <f>IF(K50&lt;&gt;"",N50*M50,0)</f>
        <v>0</v>
      </c>
      <c r="P50">
        <f>IF(K50&lt;&gt;"",N50,0)</f>
        <v>0</v>
      </c>
    </row>
    <row r="51" spans="1:16">
      <c r="A51" s="208">
        <v>463</v>
      </c>
      <c r="B51" s="75" t="s">
        <v>535</v>
      </c>
      <c r="C51" s="76" t="s">
        <v>557</v>
      </c>
      <c r="D51" s="77" t="s">
        <v>556</v>
      </c>
      <c r="E51" s="78"/>
      <c r="F51" s="77"/>
      <c r="G51" s="209" t="s">
        <v>94</v>
      </c>
      <c r="H51" s="75"/>
      <c r="I51" s="77"/>
      <c r="J51" s="79">
        <v>59.17</v>
      </c>
      <c r="K51" s="210"/>
      <c r="L51" s="211" t="s">
        <v>535</v>
      </c>
      <c r="M51" s="212">
        <f>IF(K51&lt;&gt;"",L51-K51,0)</f>
        <v>0</v>
      </c>
      <c r="N51" s="213">
        <v>59.17</v>
      </c>
      <c r="O51" s="214">
        <f>IF(K51&lt;&gt;"",N51*M51,0)</f>
        <v>0</v>
      </c>
      <c r="P51">
        <f>IF(K51&lt;&gt;"",N51,0)</f>
        <v>0</v>
      </c>
    </row>
    <row r="52" spans="1:16">
      <c r="A52" s="208"/>
      <c r="B52" s="75"/>
      <c r="C52" s="76"/>
      <c r="D52" s="77"/>
      <c r="E52" s="78"/>
      <c r="F52" s="77"/>
      <c r="G52" s="209"/>
      <c r="H52" s="75"/>
      <c r="I52" s="77"/>
      <c r="J52" s="79"/>
      <c r="K52" s="215"/>
      <c r="L52" s="216"/>
      <c r="M52" s="217"/>
      <c r="N52" s="218"/>
      <c r="O52" s="219"/>
    </row>
    <row r="53" spans="1:16">
      <c r="A53" s="208"/>
      <c r="B53" s="75"/>
      <c r="C53" s="76"/>
      <c r="D53" s="77"/>
      <c r="E53" s="78"/>
      <c r="F53" s="77"/>
      <c r="G53" s="209"/>
      <c r="H53" s="75"/>
      <c r="I53" s="77"/>
      <c r="J53" s="79"/>
      <c r="K53" s="215"/>
      <c r="L53" s="216"/>
      <c r="M53" s="220" t="s">
        <v>558</v>
      </c>
      <c r="N53" s="221">
        <f>SUM(P8:P51)</f>
        <v>0</v>
      </c>
      <c r="O53" s="222">
        <f>SUM(O8:O51)</f>
        <v>0</v>
      </c>
    </row>
    <row r="54" spans="1:16">
      <c r="A54" s="208"/>
      <c r="B54" s="75"/>
      <c r="C54" s="76"/>
      <c r="D54" s="77"/>
      <c r="E54" s="78"/>
      <c r="F54" s="77"/>
      <c r="G54" s="209"/>
      <c r="H54" s="75"/>
      <c r="I54" s="77"/>
      <c r="J54" s="79"/>
      <c r="K54" s="215"/>
      <c r="L54" s="216"/>
      <c r="M54" s="220" t="s">
        <v>559</v>
      </c>
      <c r="N54" s="221"/>
      <c r="O54" s="222">
        <f>IF(N53&lt;&gt;0,O53/N53,0)</f>
        <v>0</v>
      </c>
    </row>
    <row r="55" spans="1:16">
      <c r="A55" s="208"/>
      <c r="B55" s="75"/>
      <c r="C55" s="76"/>
      <c r="D55" s="77"/>
      <c r="E55" s="78"/>
      <c r="F55" s="77"/>
      <c r="G55" s="209"/>
      <c r="H55" s="75"/>
      <c r="I55" s="77"/>
      <c r="J55" s="79"/>
      <c r="K55" s="215"/>
      <c r="L55" s="216"/>
      <c r="M55" s="220"/>
      <c r="N55" s="221"/>
      <c r="O55" s="222"/>
    </row>
    <row r="56" spans="1:16">
      <c r="A56" s="208"/>
      <c r="B56" s="75"/>
      <c r="C56" s="76"/>
      <c r="D56" s="77"/>
      <c r="E56" s="78"/>
      <c r="F56" s="77"/>
      <c r="G56" s="209"/>
      <c r="H56" s="75"/>
      <c r="I56" s="77"/>
      <c r="J56" s="79"/>
      <c r="K56" s="215"/>
      <c r="L56" s="216"/>
      <c r="M56" s="220" t="s">
        <v>496</v>
      </c>
      <c r="N56" s="221">
        <f>FattureTempi!AG122</f>
        <v>95918.660000000062</v>
      </c>
      <c r="O56" s="222">
        <f>FattureTempi!AH122</f>
        <v>9056434.950000003</v>
      </c>
    </row>
    <row r="57" spans="1:16">
      <c r="A57" s="208"/>
      <c r="B57" s="75"/>
      <c r="C57" s="76"/>
      <c r="D57" s="77"/>
      <c r="E57" s="78"/>
      <c r="F57" s="77"/>
      <c r="G57" s="209"/>
      <c r="H57" s="75"/>
      <c r="I57" s="77"/>
      <c r="J57" s="79"/>
      <c r="K57" s="215"/>
      <c r="L57" s="216"/>
      <c r="M57" s="220" t="s">
        <v>497</v>
      </c>
      <c r="N57" s="221"/>
      <c r="O57" s="222">
        <f>FattureTempi!AH123</f>
        <v>94.417863531454643</v>
      </c>
    </row>
    <row r="58" spans="1:16">
      <c r="A58" s="208"/>
      <c r="B58" s="75"/>
      <c r="C58" s="76"/>
      <c r="D58" s="77"/>
      <c r="E58" s="78"/>
      <c r="F58" s="77"/>
      <c r="G58" s="209"/>
      <c r="H58" s="75"/>
      <c r="I58" s="77"/>
      <c r="J58" s="79"/>
      <c r="K58" s="215"/>
      <c r="L58" s="216"/>
      <c r="M58" s="220"/>
      <c r="N58" s="221"/>
      <c r="O58" s="222"/>
    </row>
    <row r="59" spans="1:16">
      <c r="A59" s="208"/>
      <c r="B59" s="75"/>
      <c r="C59" s="76"/>
      <c r="D59" s="77"/>
      <c r="E59" s="78"/>
      <c r="F59" s="77"/>
      <c r="G59" s="209"/>
      <c r="H59" s="75"/>
      <c r="I59" s="77"/>
      <c r="J59" s="79"/>
      <c r="K59" s="215"/>
      <c r="L59" s="216"/>
      <c r="M59" s="223" t="s">
        <v>560</v>
      </c>
      <c r="N59" s="224">
        <f>N56+N53</f>
        <v>95918.660000000062</v>
      </c>
      <c r="O59" s="225">
        <f>O56+O53</f>
        <v>9056434.950000003</v>
      </c>
    </row>
    <row r="60" spans="1:16">
      <c r="A60" s="208"/>
      <c r="B60" s="75"/>
      <c r="C60" s="76"/>
      <c r="D60" s="77"/>
      <c r="E60" s="78"/>
      <c r="F60" s="77"/>
      <c r="G60" s="209"/>
      <c r="H60" s="75"/>
      <c r="I60" s="77"/>
      <c r="J60" s="79"/>
      <c r="K60" s="215"/>
      <c r="L60" s="216"/>
      <c r="M60" s="223" t="s">
        <v>561</v>
      </c>
      <c r="N60" s="224"/>
      <c r="O60" s="225">
        <f>(O59/N59)</f>
        <v>94.417863531454643</v>
      </c>
    </row>
    <row r="61" spans="1:16">
      <c r="O61" s="135"/>
    </row>
    <row r="62" spans="1:16">
      <c r="I62" s="6"/>
      <c r="J62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7"/>
  <sheetViews>
    <sheetView showGridLines="0" zoomScaleNormal="100" workbookViewId="0">
      <selection sqref="A1:AB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8" s="90" customFormat="1" ht="23.1" customHeight="1">
      <c r="A1" s="178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</row>
    <row r="2" spans="1:28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8" s="90" customFormat="1" ht="23.1" customHeight="1">
      <c r="A3" s="191" t="s">
        <v>70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3"/>
    </row>
    <row r="4" spans="1:28" s="90" customFormat="1" ht="23.1" customHeight="1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8" s="90" customFormat="1" ht="23.1" customHeight="1">
      <c r="A5" s="188" t="s">
        <v>71</v>
      </c>
      <c r="B5" s="189"/>
      <c r="C5" s="189"/>
      <c r="D5" s="189"/>
      <c r="E5" s="189"/>
      <c r="F5" s="190"/>
      <c r="G5" s="148">
        <v>0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8" s="90" customFormat="1" ht="23.1" customHeight="1">
      <c r="A6" s="188" t="s">
        <v>72</v>
      </c>
      <c r="B6" s="189"/>
      <c r="C6" s="189"/>
      <c r="D6" s="189"/>
      <c r="E6" s="189"/>
      <c r="F6" s="189"/>
      <c r="G6" s="149">
        <v>0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8" s="90" customFormat="1" ht="23.1" customHeight="1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8" s="90" customFormat="1" ht="23.1" customHeight="1">
      <c r="A8" s="158" t="s">
        <v>14</v>
      </c>
      <c r="B8" s="174"/>
      <c r="C8" s="175"/>
      <c r="D8" s="158" t="s">
        <v>15</v>
      </c>
      <c r="E8" s="174"/>
      <c r="F8" s="174"/>
      <c r="G8" s="174"/>
      <c r="H8" s="174"/>
      <c r="I8" s="174"/>
      <c r="J8" s="174"/>
      <c r="K8" s="175"/>
      <c r="L8" s="158" t="s">
        <v>16</v>
      </c>
      <c r="M8" s="174"/>
      <c r="N8" s="175"/>
      <c r="O8" s="158" t="s">
        <v>1</v>
      </c>
      <c r="P8" s="174"/>
      <c r="Q8" s="174"/>
      <c r="R8" s="158" t="s">
        <v>17</v>
      </c>
      <c r="S8" s="175"/>
      <c r="T8" s="158" t="s">
        <v>18</v>
      </c>
      <c r="U8" s="174"/>
      <c r="V8" s="174"/>
      <c r="W8" s="175"/>
      <c r="X8" s="158" t="s">
        <v>19</v>
      </c>
      <c r="Y8" s="174"/>
      <c r="Z8" s="174"/>
      <c r="AA8" s="103" t="s">
        <v>47</v>
      </c>
      <c r="AB8" s="103" t="s">
        <v>69</v>
      </c>
    </row>
    <row r="9" spans="1:28" ht="36" customHeight="1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64</v>
      </c>
      <c r="H9" s="106" t="s">
        <v>65</v>
      </c>
      <c r="I9" s="142" t="s">
        <v>66</v>
      </c>
      <c r="J9" s="141" t="s">
        <v>67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68</v>
      </c>
    </row>
    <row r="10" spans="1:28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8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B11" s="107"/>
    </row>
    <row r="12" spans="1:28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B12" s="107"/>
    </row>
    <row r="13" spans="1:28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B13" s="107"/>
    </row>
    <row r="14" spans="1:28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B14" s="107"/>
    </row>
    <row r="15" spans="1:28">
      <c r="C15" s="107"/>
      <c r="D15" s="107"/>
      <c r="E15" s="107"/>
      <c r="F15" s="107"/>
      <c r="G15" s="107"/>
      <c r="H15" s="107"/>
      <c r="I15" s="107"/>
      <c r="J15" s="107"/>
      <c r="N15" s="107"/>
      <c r="O15" s="107"/>
      <c r="P15" s="107"/>
      <c r="Q15" s="107"/>
      <c r="S15" s="107"/>
      <c r="AB15" s="107"/>
    </row>
    <row r="16" spans="1:28">
      <c r="C16" s="107"/>
      <c r="D16" s="107"/>
      <c r="E16" s="107"/>
      <c r="F16" s="107"/>
      <c r="G16" s="107"/>
      <c r="H16" s="107"/>
      <c r="I16" s="107"/>
      <c r="J16" s="107"/>
      <c r="N16" s="107"/>
      <c r="O16" s="107"/>
      <c r="P16" s="107"/>
      <c r="Q16" s="107"/>
      <c r="S16" s="107"/>
      <c r="AB16" s="107"/>
    </row>
    <row r="17" spans="3:28">
      <c r="C17" s="107"/>
      <c r="D17" s="107"/>
      <c r="E17" s="107"/>
      <c r="F17" s="107"/>
      <c r="G17" s="107"/>
      <c r="H17" s="107"/>
      <c r="I17" s="107"/>
      <c r="J17" s="107"/>
      <c r="N17" s="107"/>
      <c r="O17" s="107"/>
      <c r="P17" s="107"/>
      <c r="Q17" s="107"/>
      <c r="S17" s="107"/>
      <c r="AB17" s="107"/>
    </row>
  </sheetData>
  <mergeCells count="11">
    <mergeCell ref="T8:W8"/>
    <mergeCell ref="X8:Z8"/>
    <mergeCell ref="A5:F5"/>
    <mergeCell ref="A6:F6"/>
    <mergeCell ref="A1:AB1"/>
    <mergeCell ref="A3:AB3"/>
    <mergeCell ref="A8:C8"/>
    <mergeCell ref="D8:K8"/>
    <mergeCell ref="L8:N8"/>
    <mergeCell ref="O8:Q8"/>
    <mergeCell ref="R8:S8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SiopeAllegatoB</vt:lpstr>
      <vt:lpstr>Fatture</vt:lpstr>
      <vt:lpstr>Mandati</vt:lpstr>
      <vt:lpstr>FattureTempi</vt:lpstr>
      <vt:lpstr>MandatiTempi</vt:lpstr>
      <vt:lpstr>Debiti</vt:lpstr>
      <vt:lpstr>Debiti!Area_stampa</vt:lpstr>
      <vt:lpstr>FattureTempi!Area_stampa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2015-01-23T09:39:52Z</cp:lastPrinted>
  <dcterms:created xsi:type="dcterms:W3CDTF">1996-11-05T10:16:36Z</dcterms:created>
  <dcterms:modified xsi:type="dcterms:W3CDTF">2020-05-05T08:41:11Z</dcterms:modified>
</cp:coreProperties>
</file>