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showInkAnnotation="0" codeName="ThisWorkbook" defaultThemeVersion="124226"/>
  <bookViews>
    <workbookView xWindow="0" yWindow="135" windowWidth="9420" windowHeight="4500" firstSheet="3" activeTab="3"/>
  </bookViews>
  <sheets>
    <sheet name="SiopeAllegatoB" sheetId="1" state="hidden" r:id="rId1"/>
    <sheet name="Fatture" sheetId="2" state="hidden" r:id="rId2"/>
    <sheet name="Mandati" sheetId="3" state="hidden" r:id="rId3"/>
    <sheet name="FattureTempi" sheetId="6" r:id="rId4"/>
    <sheet name="MandatiTempi" sheetId="5" r:id="rId5"/>
    <sheet name="Debiti" sheetId="7" state="hidden" r:id="rId6"/>
  </sheets>
  <definedNames>
    <definedName name="_xlnm.Print_Area" localSheetId="5">Debiti!$A$1:$AB$69</definedName>
    <definedName name="_xlnm.Print_Area" localSheetId="3">FattureTempi!$A$1:$AI$308</definedName>
  </definedNames>
  <calcPr calcId="125725"/>
</workbook>
</file>

<file path=xl/calcChain.xml><?xml version="1.0" encoding="utf-8"?>
<calcChain xmlns="http://schemas.openxmlformats.org/spreadsheetml/2006/main">
  <c r="O142" i="5"/>
  <c r="O141"/>
  <c r="O144" s="1"/>
  <c r="N141"/>
  <c r="N144" s="1"/>
  <c r="O139"/>
  <c r="O138"/>
  <c r="N138"/>
  <c r="P136"/>
  <c r="O136"/>
  <c r="M136"/>
  <c r="P135"/>
  <c r="O135"/>
  <c r="M135"/>
  <c r="P134"/>
  <c r="O134"/>
  <c r="M134"/>
  <c r="P133"/>
  <c r="O133"/>
  <c r="M133"/>
  <c r="P132"/>
  <c r="O132"/>
  <c r="M132"/>
  <c r="P131"/>
  <c r="O131"/>
  <c r="M131"/>
  <c r="P130"/>
  <c r="O130"/>
  <c r="M130"/>
  <c r="P129"/>
  <c r="O129"/>
  <c r="M129"/>
  <c r="P128"/>
  <c r="O128"/>
  <c r="M128"/>
  <c r="P127"/>
  <c r="O127"/>
  <c r="M127"/>
  <c r="P126"/>
  <c r="O126"/>
  <c r="M126"/>
  <c r="P125"/>
  <c r="O125"/>
  <c r="M125"/>
  <c r="P124"/>
  <c r="O124"/>
  <c r="M124"/>
  <c r="P123"/>
  <c r="O123"/>
  <c r="M123"/>
  <c r="P122"/>
  <c r="O122"/>
  <c r="M122"/>
  <c r="P121"/>
  <c r="O121"/>
  <c r="M121"/>
  <c r="P120"/>
  <c r="O120"/>
  <c r="M120"/>
  <c r="P119"/>
  <c r="O119"/>
  <c r="M119"/>
  <c r="P118"/>
  <c r="O118"/>
  <c r="M118"/>
  <c r="P117"/>
  <c r="O117"/>
  <c r="M117"/>
  <c r="P116"/>
  <c r="O116"/>
  <c r="M116"/>
  <c r="P115"/>
  <c r="O115"/>
  <c r="M115"/>
  <c r="P114"/>
  <c r="O114"/>
  <c r="M114"/>
  <c r="P113"/>
  <c r="O113"/>
  <c r="M113"/>
  <c r="P112"/>
  <c r="O112"/>
  <c r="M112"/>
  <c r="P111"/>
  <c r="O111"/>
  <c r="M111"/>
  <c r="P110"/>
  <c r="O110"/>
  <c r="M110"/>
  <c r="P109"/>
  <c r="O109"/>
  <c r="M109"/>
  <c r="P108"/>
  <c r="O108"/>
  <c r="M108"/>
  <c r="P107"/>
  <c r="O107"/>
  <c r="M107"/>
  <c r="P106"/>
  <c r="O106"/>
  <c r="M106"/>
  <c r="P105"/>
  <c r="O105"/>
  <c r="M105"/>
  <c r="P104"/>
  <c r="O104"/>
  <c r="M104"/>
  <c r="P103"/>
  <c r="O103"/>
  <c r="M103"/>
  <c r="P102"/>
  <c r="O102"/>
  <c r="M102"/>
  <c r="P101"/>
  <c r="O101"/>
  <c r="M101"/>
  <c r="P100"/>
  <c r="O100"/>
  <c r="M100"/>
  <c r="P99"/>
  <c r="O99"/>
  <c r="M99"/>
  <c r="P98"/>
  <c r="O98"/>
  <c r="M98"/>
  <c r="P97"/>
  <c r="O97"/>
  <c r="M97"/>
  <c r="P96"/>
  <c r="O96"/>
  <c r="M96"/>
  <c r="P95"/>
  <c r="O95"/>
  <c r="M95"/>
  <c r="P94"/>
  <c r="O94"/>
  <c r="M94"/>
  <c r="P93"/>
  <c r="O93"/>
  <c r="M93"/>
  <c r="P92"/>
  <c r="O92"/>
  <c r="M92"/>
  <c r="P91"/>
  <c r="O91"/>
  <c r="M91"/>
  <c r="P90"/>
  <c r="O90"/>
  <c r="M90"/>
  <c r="P89"/>
  <c r="O89"/>
  <c r="M89"/>
  <c r="P88"/>
  <c r="O88"/>
  <c r="M88"/>
  <c r="P87"/>
  <c r="O87"/>
  <c r="M87"/>
  <c r="P86"/>
  <c r="O86"/>
  <c r="M86"/>
  <c r="P85"/>
  <c r="O85"/>
  <c r="M85"/>
  <c r="P84"/>
  <c r="O84"/>
  <c r="M84"/>
  <c r="P83"/>
  <c r="O83"/>
  <c r="M83"/>
  <c r="P82"/>
  <c r="O82"/>
  <c r="M82"/>
  <c r="P81"/>
  <c r="O81"/>
  <c r="M81"/>
  <c r="P80"/>
  <c r="O80"/>
  <c r="M80"/>
  <c r="P79"/>
  <c r="O79"/>
  <c r="M79"/>
  <c r="P78"/>
  <c r="O78"/>
  <c r="M78"/>
  <c r="P77"/>
  <c r="O77"/>
  <c r="M77"/>
  <c r="P76"/>
  <c r="O76"/>
  <c r="M76"/>
  <c r="P75"/>
  <c r="O75"/>
  <c r="M75"/>
  <c r="P74"/>
  <c r="O74"/>
  <c r="M74"/>
  <c r="P73"/>
  <c r="O73"/>
  <c r="M73"/>
  <c r="P72"/>
  <c r="O72"/>
  <c r="M72"/>
  <c r="P71"/>
  <c r="O71"/>
  <c r="M71"/>
  <c r="P70"/>
  <c r="O70"/>
  <c r="M70"/>
  <c r="P69"/>
  <c r="O69"/>
  <c r="M69"/>
  <c r="P68"/>
  <c r="O68"/>
  <c r="M68"/>
  <c r="P67"/>
  <c r="O67"/>
  <c r="M67"/>
  <c r="P66"/>
  <c r="O66"/>
  <c r="M66"/>
  <c r="P65"/>
  <c r="O65"/>
  <c r="M65"/>
  <c r="P64"/>
  <c r="O64"/>
  <c r="M64"/>
  <c r="P63"/>
  <c r="O63"/>
  <c r="M63"/>
  <c r="P62"/>
  <c r="O62"/>
  <c r="M62"/>
  <c r="P61"/>
  <c r="O61"/>
  <c r="M61"/>
  <c r="P60"/>
  <c r="O60"/>
  <c r="M60"/>
  <c r="P59"/>
  <c r="O59"/>
  <c r="M59"/>
  <c r="P58"/>
  <c r="O58"/>
  <c r="M58"/>
  <c r="P57"/>
  <c r="O57"/>
  <c r="M57"/>
  <c r="P56"/>
  <c r="O56"/>
  <c r="M56"/>
  <c r="P55"/>
  <c r="O55"/>
  <c r="M55"/>
  <c r="P54"/>
  <c r="O54"/>
  <c r="M54"/>
  <c r="P53"/>
  <c r="O53"/>
  <c r="M53"/>
  <c r="P52"/>
  <c r="O52"/>
  <c r="M52"/>
  <c r="P51"/>
  <c r="O51"/>
  <c r="M51"/>
  <c r="P50"/>
  <c r="O50"/>
  <c r="M50"/>
  <c r="P49"/>
  <c r="O49"/>
  <c r="M49"/>
  <c r="P48"/>
  <c r="O48"/>
  <c r="M48"/>
  <c r="P47"/>
  <c r="O47"/>
  <c r="M47"/>
  <c r="P46"/>
  <c r="O46"/>
  <c r="M46"/>
  <c r="P45"/>
  <c r="O45"/>
  <c r="M45"/>
  <c r="P44"/>
  <c r="O44"/>
  <c r="M44"/>
  <c r="P43"/>
  <c r="O43"/>
  <c r="M43"/>
  <c r="P42"/>
  <c r="O42"/>
  <c r="M42"/>
  <c r="P41"/>
  <c r="O41"/>
  <c r="M41"/>
  <c r="P40"/>
  <c r="O40"/>
  <c r="M40"/>
  <c r="P39"/>
  <c r="O39"/>
  <c r="M39"/>
  <c r="P38"/>
  <c r="O38"/>
  <c r="M38"/>
  <c r="P37"/>
  <c r="O37"/>
  <c r="M37"/>
  <c r="P36"/>
  <c r="O36"/>
  <c r="M36"/>
  <c r="P35"/>
  <c r="O35"/>
  <c r="M35"/>
  <c r="P34"/>
  <c r="O34"/>
  <c r="M34"/>
  <c r="P33"/>
  <c r="O33"/>
  <c r="M33"/>
  <c r="P32"/>
  <c r="O32"/>
  <c r="M32"/>
  <c r="P31"/>
  <c r="O31"/>
  <c r="M31"/>
  <c r="P30"/>
  <c r="O30"/>
  <c r="M30"/>
  <c r="P29"/>
  <c r="O29"/>
  <c r="M29"/>
  <c r="P28"/>
  <c r="O28"/>
  <c r="M28"/>
  <c r="P27"/>
  <c r="O27"/>
  <c r="M27"/>
  <c r="P26"/>
  <c r="O26"/>
  <c r="M26"/>
  <c r="P25"/>
  <c r="O25"/>
  <c r="M25"/>
  <c r="P24"/>
  <c r="O24"/>
  <c r="M24"/>
  <c r="P23"/>
  <c r="O23"/>
  <c r="M23"/>
  <c r="P22"/>
  <c r="O22"/>
  <c r="M22"/>
  <c r="P21"/>
  <c r="O21"/>
  <c r="M21"/>
  <c r="P20"/>
  <c r="O20"/>
  <c r="M20"/>
  <c r="P19"/>
  <c r="O19"/>
  <c r="M19"/>
  <c r="P18"/>
  <c r="O18"/>
  <c r="M18"/>
  <c r="P17"/>
  <c r="O17"/>
  <c r="M17"/>
  <c r="P16"/>
  <c r="O16"/>
  <c r="M16"/>
  <c r="P15"/>
  <c r="O15"/>
  <c r="M15"/>
  <c r="P14"/>
  <c r="O14"/>
  <c r="M14"/>
  <c r="P13"/>
  <c r="O13"/>
  <c r="M13"/>
  <c r="P12"/>
  <c r="O12"/>
  <c r="M12"/>
  <c r="P11"/>
  <c r="O11"/>
  <c r="M11"/>
  <c r="P10"/>
  <c r="O10"/>
  <c r="M10"/>
  <c r="P9"/>
  <c r="O9"/>
  <c r="M9"/>
  <c r="P8"/>
  <c r="O8"/>
  <c r="M8"/>
  <c r="AH249" i="6"/>
  <c r="AH248"/>
  <c r="AG248"/>
  <c r="AH246"/>
  <c r="AG246"/>
  <c r="AF246"/>
  <c r="J246"/>
  <c r="AH245"/>
  <c r="AG245"/>
  <c r="AF245"/>
  <c r="J245"/>
  <c r="AH244"/>
  <c r="AG244"/>
  <c r="AF244"/>
  <c r="J244"/>
  <c r="AH243"/>
  <c r="AG243"/>
  <c r="AF243"/>
  <c r="J243"/>
  <c r="AH242"/>
  <c r="AG242"/>
  <c r="AF242"/>
  <c r="J242"/>
  <c r="AH241"/>
  <c r="AG241"/>
  <c r="AF241"/>
  <c r="J241"/>
  <c r="AH240"/>
  <c r="AG240"/>
  <c r="AF240"/>
  <c r="J240"/>
  <c r="AH239"/>
  <c r="AG239"/>
  <c r="AF239"/>
  <c r="J239"/>
  <c r="AH238"/>
  <c r="AG238"/>
  <c r="AF238"/>
  <c r="J238"/>
  <c r="AH237"/>
  <c r="AG237"/>
  <c r="AF237"/>
  <c r="J237"/>
  <c r="AH236"/>
  <c r="AG236"/>
  <c r="AF236"/>
  <c r="J236"/>
  <c r="AH235"/>
  <c r="AG235"/>
  <c r="AF235"/>
  <c r="J235"/>
  <c r="AH234"/>
  <c r="AG234"/>
  <c r="AF234"/>
  <c r="J234"/>
  <c r="AH233"/>
  <c r="AG233"/>
  <c r="AF233"/>
  <c r="J233"/>
  <c r="AH232"/>
  <c r="AG232"/>
  <c r="AF232"/>
  <c r="J232"/>
  <c r="AH231"/>
  <c r="AG231"/>
  <c r="AF231"/>
  <c r="J231"/>
  <c r="AH230"/>
  <c r="AG230"/>
  <c r="AF230"/>
  <c r="J230"/>
  <c r="AH229"/>
  <c r="AG229"/>
  <c r="AF229"/>
  <c r="J229"/>
  <c r="AH228"/>
  <c r="AG228"/>
  <c r="AF228"/>
  <c r="J228"/>
  <c r="AH227"/>
  <c r="AG227"/>
  <c r="AF227"/>
  <c r="J227"/>
  <c r="AH226"/>
  <c r="AG226"/>
  <c r="AF226"/>
  <c r="J226"/>
  <c r="AH225"/>
  <c r="AG225"/>
  <c r="AF225"/>
  <c r="J225"/>
  <c r="AH224"/>
  <c r="AG224"/>
  <c r="AF224"/>
  <c r="J224"/>
  <c r="AH223"/>
  <c r="AG223"/>
  <c r="AF223"/>
  <c r="J223"/>
  <c r="AH222"/>
  <c r="AG222"/>
  <c r="AF222"/>
  <c r="J222"/>
  <c r="AH221"/>
  <c r="AG221"/>
  <c r="AF221"/>
  <c r="J221"/>
  <c r="AH220"/>
  <c r="AG220"/>
  <c r="AF220"/>
  <c r="J220"/>
  <c r="AH219"/>
  <c r="AG219"/>
  <c r="AF219"/>
  <c r="J219"/>
  <c r="AH218"/>
  <c r="AG218"/>
  <c r="AF218"/>
  <c r="J218"/>
  <c r="AH217"/>
  <c r="AG217"/>
  <c r="AF217"/>
  <c r="J217"/>
  <c r="AH216"/>
  <c r="AG216"/>
  <c r="AF216"/>
  <c r="J216"/>
  <c r="AH215"/>
  <c r="AG215"/>
  <c r="AF215"/>
  <c r="J215"/>
  <c r="AH214"/>
  <c r="AG214"/>
  <c r="AF214"/>
  <c r="J214"/>
  <c r="AH213"/>
  <c r="AG213"/>
  <c r="AF213"/>
  <c r="J213"/>
  <c r="AH212"/>
  <c r="AG212"/>
  <c r="AF212"/>
  <c r="J212"/>
  <c r="AH211"/>
  <c r="AG211"/>
  <c r="AF211"/>
  <c r="J211"/>
  <c r="AH210"/>
  <c r="AG210"/>
  <c r="AF210"/>
  <c r="J210"/>
  <c r="AH209"/>
  <c r="AG209"/>
  <c r="AF209"/>
  <c r="J209"/>
  <c r="AH208"/>
  <c r="AG208"/>
  <c r="AF208"/>
  <c r="J208"/>
  <c r="AH207"/>
  <c r="AG207"/>
  <c r="AF207"/>
  <c r="J207"/>
  <c r="AH206"/>
  <c r="AG206"/>
  <c r="AF206"/>
  <c r="J206"/>
  <c r="AH205"/>
  <c r="AG205"/>
  <c r="AF205"/>
  <c r="J205"/>
  <c r="AH204"/>
  <c r="AG204"/>
  <c r="AF204"/>
  <c r="J204"/>
  <c r="AH203"/>
  <c r="AG203"/>
  <c r="AF203"/>
  <c r="J203"/>
  <c r="AH202"/>
  <c r="AG202"/>
  <c r="AF202"/>
  <c r="J202"/>
  <c r="AH201"/>
  <c r="AG201"/>
  <c r="AF201"/>
  <c r="J201"/>
  <c r="AH200"/>
  <c r="AG200"/>
  <c r="AF200"/>
  <c r="J200"/>
  <c r="AH199"/>
  <c r="AG199"/>
  <c r="AF199"/>
  <c r="J199"/>
  <c r="AH198"/>
  <c r="AG198"/>
  <c r="AF198"/>
  <c r="J198"/>
  <c r="AH197"/>
  <c r="AG197"/>
  <c r="AF197"/>
  <c r="J197"/>
  <c r="AH196"/>
  <c r="AG196"/>
  <c r="AF196"/>
  <c r="J196"/>
  <c r="AH195"/>
  <c r="AG195"/>
  <c r="AF195"/>
  <c r="J195"/>
  <c r="AH194"/>
  <c r="AG194"/>
  <c r="AF194"/>
  <c r="J194"/>
  <c r="AH193"/>
  <c r="AG193"/>
  <c r="AF193"/>
  <c r="J193"/>
  <c r="AH192"/>
  <c r="AG192"/>
  <c r="AF192"/>
  <c r="J192"/>
  <c r="AH191"/>
  <c r="AG191"/>
  <c r="AF191"/>
  <c r="J191"/>
  <c r="AH190"/>
  <c r="AG190"/>
  <c r="AF190"/>
  <c r="J190"/>
  <c r="AH189"/>
  <c r="AG189"/>
  <c r="AF189"/>
  <c r="J189"/>
  <c r="AH188"/>
  <c r="AG188"/>
  <c r="AF188"/>
  <c r="J188"/>
  <c r="AH187"/>
  <c r="AG187"/>
  <c r="AF187"/>
  <c r="J187"/>
  <c r="AH186"/>
  <c r="AG186"/>
  <c r="AF186"/>
  <c r="J186"/>
  <c r="AH185"/>
  <c r="AG185"/>
  <c r="AF185"/>
  <c r="J185"/>
  <c r="AH184"/>
  <c r="AG184"/>
  <c r="AF184"/>
  <c r="J184"/>
  <c r="AH183"/>
  <c r="AG183"/>
  <c r="AF183"/>
  <c r="J183"/>
  <c r="AH182"/>
  <c r="AG182"/>
  <c r="AF182"/>
  <c r="J182"/>
  <c r="AH181"/>
  <c r="AG181"/>
  <c r="AF181"/>
  <c r="J181"/>
  <c r="AH180"/>
  <c r="AG180"/>
  <c r="AF180"/>
  <c r="J180"/>
  <c r="AH179"/>
  <c r="AG179"/>
  <c r="AF179"/>
  <c r="J179"/>
  <c r="AH178"/>
  <c r="AG178"/>
  <c r="AF178"/>
  <c r="J178"/>
  <c r="AH177"/>
  <c r="AG177"/>
  <c r="AF177"/>
  <c r="J177"/>
  <c r="AH176"/>
  <c r="AG176"/>
  <c r="AF176"/>
  <c r="J176"/>
  <c r="AH175"/>
  <c r="AG175"/>
  <c r="AF175"/>
  <c r="J175"/>
  <c r="AH174"/>
  <c r="AG174"/>
  <c r="AF174"/>
  <c r="J174"/>
  <c r="AH173"/>
  <c r="AG173"/>
  <c r="AF173"/>
  <c r="J173"/>
  <c r="AH172"/>
  <c r="AG172"/>
  <c r="AF172"/>
  <c r="J172"/>
  <c r="AH171"/>
  <c r="AG171"/>
  <c r="AF171"/>
  <c r="J171"/>
  <c r="AH170"/>
  <c r="AG170"/>
  <c r="AF170"/>
  <c r="J170"/>
  <c r="AH169"/>
  <c r="AG169"/>
  <c r="AF169"/>
  <c r="J169"/>
  <c r="AH168"/>
  <c r="AG168"/>
  <c r="AF168"/>
  <c r="J168"/>
  <c r="AH167"/>
  <c r="AG167"/>
  <c r="AF167"/>
  <c r="J167"/>
  <c r="AH166"/>
  <c r="AG166"/>
  <c r="AF166"/>
  <c r="J166"/>
  <c r="AH165"/>
  <c r="AG165"/>
  <c r="AF165"/>
  <c r="J165"/>
  <c r="AH164"/>
  <c r="AG164"/>
  <c r="AF164"/>
  <c r="J164"/>
  <c r="AH163"/>
  <c r="AG163"/>
  <c r="AF163"/>
  <c r="J163"/>
  <c r="AH162"/>
  <c r="AG162"/>
  <c r="AF162"/>
  <c r="J162"/>
  <c r="AH161"/>
  <c r="AG161"/>
  <c r="AF161"/>
  <c r="J161"/>
  <c r="AH160"/>
  <c r="AG160"/>
  <c r="AF160"/>
  <c r="J160"/>
  <c r="AH159"/>
  <c r="AG159"/>
  <c r="AF159"/>
  <c r="J159"/>
  <c r="AH158"/>
  <c r="AG158"/>
  <c r="AF158"/>
  <c r="J158"/>
  <c r="AH157"/>
  <c r="AG157"/>
  <c r="AF157"/>
  <c r="J157"/>
  <c r="AH156"/>
  <c r="AG156"/>
  <c r="AF156"/>
  <c r="J156"/>
  <c r="AH155"/>
  <c r="AG155"/>
  <c r="AF155"/>
  <c r="J155"/>
  <c r="AH154"/>
  <c r="AG154"/>
  <c r="AF154"/>
  <c r="J154"/>
  <c r="AH153"/>
  <c r="AG153"/>
  <c r="AF153"/>
  <c r="J153"/>
  <c r="AH152"/>
  <c r="AG152"/>
  <c r="AF152"/>
  <c r="J152"/>
  <c r="AH151"/>
  <c r="AG151"/>
  <c r="AF151"/>
  <c r="J151"/>
  <c r="AH150"/>
  <c r="AG150"/>
  <c r="AF150"/>
  <c r="J150"/>
  <c r="AH149"/>
  <c r="AG149"/>
  <c r="AF149"/>
  <c r="J149"/>
  <c r="AH148"/>
  <c r="AG148"/>
  <c r="AF148"/>
  <c r="J148"/>
  <c r="AH147"/>
  <c r="AG147"/>
  <c r="AF147"/>
  <c r="J147"/>
  <c r="AH146"/>
  <c r="AG146"/>
  <c r="AF146"/>
  <c r="J146"/>
  <c r="AH145"/>
  <c r="AG145"/>
  <c r="AF145"/>
  <c r="J145"/>
  <c r="AH144"/>
  <c r="AG144"/>
  <c r="AF144"/>
  <c r="J144"/>
  <c r="AH143"/>
  <c r="AG143"/>
  <c r="AF143"/>
  <c r="J143"/>
  <c r="AH142"/>
  <c r="AG142"/>
  <c r="AF142"/>
  <c r="J142"/>
  <c r="AH141"/>
  <c r="AG141"/>
  <c r="AF141"/>
  <c r="J141"/>
  <c r="AH140"/>
  <c r="AG140"/>
  <c r="AF140"/>
  <c r="J140"/>
  <c r="AH139"/>
  <c r="AG139"/>
  <c r="AF139"/>
  <c r="J139"/>
  <c r="AH138"/>
  <c r="AG138"/>
  <c r="AF138"/>
  <c r="J138"/>
  <c r="AH137"/>
  <c r="AG137"/>
  <c r="AF137"/>
  <c r="J137"/>
  <c r="AH136"/>
  <c r="AG136"/>
  <c r="AF136"/>
  <c r="J136"/>
  <c r="AH135"/>
  <c r="AG135"/>
  <c r="AF135"/>
  <c r="J135"/>
  <c r="AH134"/>
  <c r="AG134"/>
  <c r="AF134"/>
  <c r="J134"/>
  <c r="AH133"/>
  <c r="AG133"/>
  <c r="AF133"/>
  <c r="J133"/>
  <c r="AH132"/>
  <c r="AG132"/>
  <c r="AF132"/>
  <c r="J132"/>
  <c r="AH131"/>
  <c r="AG131"/>
  <c r="AF131"/>
  <c r="J131"/>
  <c r="AH130"/>
  <c r="AG130"/>
  <c r="AF130"/>
  <c r="J130"/>
  <c r="AH129"/>
  <c r="AG129"/>
  <c r="AF129"/>
  <c r="J129"/>
  <c r="AH128"/>
  <c r="AG128"/>
  <c r="AF128"/>
  <c r="J128"/>
  <c r="AH127"/>
  <c r="AG127"/>
  <c r="AF127"/>
  <c r="J127"/>
  <c r="AH126"/>
  <c r="AG126"/>
  <c r="AF126"/>
  <c r="J126"/>
  <c r="AH125"/>
  <c r="AG125"/>
  <c r="AF125"/>
  <c r="J125"/>
  <c r="AH124"/>
  <c r="AG124"/>
  <c r="AF124"/>
  <c r="J124"/>
  <c r="AH123"/>
  <c r="AG123"/>
  <c r="AF123"/>
  <c r="J123"/>
  <c r="AH122"/>
  <c r="AG122"/>
  <c r="AF122"/>
  <c r="J122"/>
  <c r="AH121"/>
  <c r="AG121"/>
  <c r="AF121"/>
  <c r="J121"/>
  <c r="AH120"/>
  <c r="AG120"/>
  <c r="AF120"/>
  <c r="J120"/>
  <c r="AH119"/>
  <c r="AG119"/>
  <c r="AF119"/>
  <c r="J119"/>
  <c r="AH118"/>
  <c r="AG118"/>
  <c r="AF118"/>
  <c r="J118"/>
  <c r="AH117"/>
  <c r="AG117"/>
  <c r="AF117"/>
  <c r="J117"/>
  <c r="AH116"/>
  <c r="AG116"/>
  <c r="AF116"/>
  <c r="J116"/>
  <c r="AH115"/>
  <c r="AG115"/>
  <c r="AF115"/>
  <c r="J115"/>
  <c r="AH114"/>
  <c r="AG114"/>
  <c r="AF114"/>
  <c r="J114"/>
  <c r="AH113"/>
  <c r="AG113"/>
  <c r="AF113"/>
  <c r="J113"/>
  <c r="AH112"/>
  <c r="AG112"/>
  <c r="AF112"/>
  <c r="J112"/>
  <c r="AH111"/>
  <c r="AG111"/>
  <c r="AF111"/>
  <c r="J111"/>
  <c r="AH110"/>
  <c r="AG110"/>
  <c r="AF110"/>
  <c r="J110"/>
  <c r="AH109"/>
  <c r="AG109"/>
  <c r="AF109"/>
  <c r="J109"/>
  <c r="AH108"/>
  <c r="AG108"/>
  <c r="AF108"/>
  <c r="J108"/>
  <c r="AH107"/>
  <c r="AG107"/>
  <c r="AF107"/>
  <c r="J107"/>
  <c r="AH106"/>
  <c r="AG106"/>
  <c r="AF106"/>
  <c r="J106"/>
  <c r="AH105"/>
  <c r="AG105"/>
  <c r="AF105"/>
  <c r="J105"/>
  <c r="AH104"/>
  <c r="AG104"/>
  <c r="AF104"/>
  <c r="J104"/>
  <c r="AH103"/>
  <c r="AG103"/>
  <c r="AF103"/>
  <c r="J103"/>
  <c r="AH102"/>
  <c r="AG102"/>
  <c r="AF102"/>
  <c r="J102"/>
  <c r="AH101"/>
  <c r="AG101"/>
  <c r="AF101"/>
  <c r="J101"/>
  <c r="AH100"/>
  <c r="AG100"/>
  <c r="AF100"/>
  <c r="J100"/>
  <c r="AH99"/>
  <c r="AG99"/>
  <c r="AF99"/>
  <c r="J99"/>
  <c r="AH98"/>
  <c r="AG98"/>
  <c r="AF98"/>
  <c r="J98"/>
  <c r="AH97"/>
  <c r="AG97"/>
  <c r="AF97"/>
  <c r="J97"/>
  <c r="AH96"/>
  <c r="AG96"/>
  <c r="AF96"/>
  <c r="J96"/>
  <c r="AH95"/>
  <c r="AG95"/>
  <c r="AF95"/>
  <c r="J95"/>
  <c r="AH94"/>
  <c r="AG94"/>
  <c r="AF94"/>
  <c r="J94"/>
  <c r="AH93"/>
  <c r="AG93"/>
  <c r="AF93"/>
  <c r="J93"/>
  <c r="AH92"/>
  <c r="AG92"/>
  <c r="AF92"/>
  <c r="J92"/>
  <c r="AH91"/>
  <c r="AG91"/>
  <c r="AF91"/>
  <c r="J91"/>
  <c r="AH90"/>
  <c r="AG90"/>
  <c r="AF90"/>
  <c r="J90"/>
  <c r="AH89"/>
  <c r="AG89"/>
  <c r="AF89"/>
  <c r="J89"/>
  <c r="AH88"/>
  <c r="AG88"/>
  <c r="AF88"/>
  <c r="J88"/>
  <c r="AH87"/>
  <c r="AG87"/>
  <c r="AF87"/>
  <c r="J87"/>
  <c r="AH86"/>
  <c r="AG86"/>
  <c r="AF86"/>
  <c r="J86"/>
  <c r="AH85"/>
  <c r="AG85"/>
  <c r="AF85"/>
  <c r="J85"/>
  <c r="AH84"/>
  <c r="AG84"/>
  <c r="AF84"/>
  <c r="J84"/>
  <c r="AH83"/>
  <c r="AG83"/>
  <c r="AF83"/>
  <c r="J83"/>
  <c r="AH82"/>
  <c r="AG82"/>
  <c r="AF82"/>
  <c r="J82"/>
  <c r="AH81"/>
  <c r="AG81"/>
  <c r="AF81"/>
  <c r="J81"/>
  <c r="AH80"/>
  <c r="AG80"/>
  <c r="AF80"/>
  <c r="J80"/>
  <c r="AH79"/>
  <c r="AG79"/>
  <c r="AF79"/>
  <c r="J79"/>
  <c r="AH78"/>
  <c r="AG78"/>
  <c r="AF78"/>
  <c r="J78"/>
  <c r="AH77"/>
  <c r="AG77"/>
  <c r="AF77"/>
  <c r="J77"/>
  <c r="AH76"/>
  <c r="AG76"/>
  <c r="AF76"/>
  <c r="J76"/>
  <c r="AH75"/>
  <c r="AG75"/>
  <c r="AF75"/>
  <c r="J75"/>
  <c r="AH74"/>
  <c r="AG74"/>
  <c r="AF74"/>
  <c r="J74"/>
  <c r="AH73"/>
  <c r="AG73"/>
  <c r="AF73"/>
  <c r="J73"/>
  <c r="AH72"/>
  <c r="AG72"/>
  <c r="AF72"/>
  <c r="J72"/>
  <c r="AH71"/>
  <c r="AG71"/>
  <c r="AF71"/>
  <c r="J71"/>
  <c r="AH70"/>
  <c r="AG70"/>
  <c r="AF70"/>
  <c r="J70"/>
  <c r="AH69"/>
  <c r="AG69"/>
  <c r="AF69"/>
  <c r="J69"/>
  <c r="AH68"/>
  <c r="AG68"/>
  <c r="AF68"/>
  <c r="J68"/>
  <c r="AH67"/>
  <c r="AG67"/>
  <c r="AF67"/>
  <c r="J67"/>
  <c r="AH66"/>
  <c r="AG66"/>
  <c r="AF66"/>
  <c r="J66"/>
  <c r="AH65"/>
  <c r="AG65"/>
  <c r="AF65"/>
  <c r="J65"/>
  <c r="AH64"/>
  <c r="AG64"/>
  <c r="AF64"/>
  <c r="J64"/>
  <c r="AH63"/>
  <c r="AG63"/>
  <c r="AF63"/>
  <c r="J63"/>
  <c r="AH62"/>
  <c r="AG62"/>
  <c r="AF62"/>
  <c r="J62"/>
  <c r="AH61"/>
  <c r="AG61"/>
  <c r="AF61"/>
  <c r="J61"/>
  <c r="AH60"/>
  <c r="AG60"/>
  <c r="AF60"/>
  <c r="J60"/>
  <c r="AH59"/>
  <c r="AG59"/>
  <c r="AF59"/>
  <c r="J59"/>
  <c r="AH58"/>
  <c r="AG58"/>
  <c r="AF58"/>
  <c r="J58"/>
  <c r="AH57"/>
  <c r="AG57"/>
  <c r="AF57"/>
  <c r="J57"/>
  <c r="AH56"/>
  <c r="AG56"/>
  <c r="AF56"/>
  <c r="J56"/>
  <c r="AH55"/>
  <c r="AG55"/>
  <c r="AF55"/>
  <c r="J55"/>
  <c r="AH54"/>
  <c r="AG54"/>
  <c r="AF54"/>
  <c r="J54"/>
  <c r="AH53"/>
  <c r="AG53"/>
  <c r="AF53"/>
  <c r="J53"/>
  <c r="AH52"/>
  <c r="AG52"/>
  <c r="AF52"/>
  <c r="J52"/>
  <c r="AH51"/>
  <c r="AG51"/>
  <c r="AF51"/>
  <c r="J51"/>
  <c r="AH50"/>
  <c r="AG50"/>
  <c r="AF50"/>
  <c r="J50"/>
  <c r="AH49"/>
  <c r="AG49"/>
  <c r="AF49"/>
  <c r="J49"/>
  <c r="AH48"/>
  <c r="AG48"/>
  <c r="AF48"/>
  <c r="J48"/>
  <c r="AH47"/>
  <c r="AG47"/>
  <c r="AF47"/>
  <c r="J47"/>
  <c r="AH46"/>
  <c r="AG46"/>
  <c r="AF46"/>
  <c r="J46"/>
  <c r="AH45"/>
  <c r="AG45"/>
  <c r="AF45"/>
  <c r="J45"/>
  <c r="AH44"/>
  <c r="AG44"/>
  <c r="AF44"/>
  <c r="J44"/>
  <c r="AH43"/>
  <c r="AG43"/>
  <c r="AF43"/>
  <c r="J43"/>
  <c r="AH42"/>
  <c r="AG42"/>
  <c r="AF42"/>
  <c r="J42"/>
  <c r="AH41"/>
  <c r="AG41"/>
  <c r="AF41"/>
  <c r="J41"/>
  <c r="AH40"/>
  <c r="AG40"/>
  <c r="AF40"/>
  <c r="J40"/>
  <c r="AH39"/>
  <c r="AG39"/>
  <c r="AF39"/>
  <c r="J39"/>
  <c r="AH38"/>
  <c r="AG38"/>
  <c r="AF38"/>
  <c r="J38"/>
  <c r="AH37"/>
  <c r="AG37"/>
  <c r="AF37"/>
  <c r="J37"/>
  <c r="AH36"/>
  <c r="AG36"/>
  <c r="AF36"/>
  <c r="J36"/>
  <c r="AH35"/>
  <c r="AG35"/>
  <c r="AF35"/>
  <c r="J35"/>
  <c r="AH34"/>
  <c r="AG34"/>
  <c r="AF34"/>
  <c r="J34"/>
  <c r="AH33"/>
  <c r="AG33"/>
  <c r="AF33"/>
  <c r="J33"/>
  <c r="AH32"/>
  <c r="AG32"/>
  <c r="AF32"/>
  <c r="J32"/>
  <c r="AH31"/>
  <c r="AG31"/>
  <c r="AF31"/>
  <c r="J31"/>
  <c r="AH30"/>
  <c r="AG30"/>
  <c r="AF30"/>
  <c r="J30"/>
  <c r="AH29"/>
  <c r="AG29"/>
  <c r="AF29"/>
  <c r="J29"/>
  <c r="AH28"/>
  <c r="AG28"/>
  <c r="AF28"/>
  <c r="J28"/>
  <c r="AH27"/>
  <c r="AG27"/>
  <c r="AF27"/>
  <c r="J27"/>
  <c r="AH26"/>
  <c r="AG26"/>
  <c r="AF26"/>
  <c r="J26"/>
  <c r="AH25"/>
  <c r="AG25"/>
  <c r="AF25"/>
  <c r="J25"/>
  <c r="AH24"/>
  <c r="AG24"/>
  <c r="AF24"/>
  <c r="J24"/>
  <c r="AH23"/>
  <c r="AG23"/>
  <c r="AF23"/>
  <c r="J23"/>
  <c r="AH22"/>
  <c r="AG22"/>
  <c r="AF22"/>
  <c r="J22"/>
  <c r="AH21"/>
  <c r="AG21"/>
  <c r="AF21"/>
  <c r="J21"/>
  <c r="AH20"/>
  <c r="AG20"/>
  <c r="AF20"/>
  <c r="J20"/>
  <c r="AH19"/>
  <c r="AG19"/>
  <c r="AF19"/>
  <c r="J19"/>
  <c r="AH18"/>
  <c r="AG18"/>
  <c r="AF18"/>
  <c r="J18"/>
  <c r="AH17"/>
  <c r="AG17"/>
  <c r="AF17"/>
  <c r="J17"/>
  <c r="AH16"/>
  <c r="AG16"/>
  <c r="AF16"/>
  <c r="J16"/>
  <c r="AH15"/>
  <c r="AG15"/>
  <c r="AF15"/>
  <c r="J15"/>
  <c r="AH14"/>
  <c r="AG14"/>
  <c r="AF14"/>
  <c r="J14"/>
  <c r="AH13"/>
  <c r="AG13"/>
  <c r="AF13"/>
  <c r="J13"/>
  <c r="AH12"/>
  <c r="AG12"/>
  <c r="AF12"/>
  <c r="J12"/>
  <c r="AH11"/>
  <c r="AG11"/>
  <c r="AF11"/>
  <c r="J11"/>
  <c r="AH10"/>
  <c r="AG10"/>
  <c r="AF10"/>
  <c r="J10"/>
  <c r="AH9"/>
  <c r="AG9"/>
  <c r="AF9"/>
  <c r="J9"/>
  <c r="AH8"/>
  <c r="AG8"/>
  <c r="AF8"/>
  <c r="J8"/>
  <c r="O145" i="5" l="1"/>
</calcChain>
</file>

<file path=xl/sharedStrings.xml><?xml version="1.0" encoding="utf-8"?>
<sst xmlns="http://schemas.openxmlformats.org/spreadsheetml/2006/main" count="4644" uniqueCount="961">
  <si>
    <t>Esportazione Mandati x SIOPE</t>
  </si>
  <si>
    <t>Creditore</t>
  </si>
  <si>
    <t>Codice CIG</t>
  </si>
  <si>
    <t>Numero Mandato</t>
  </si>
  <si>
    <t>Data Mandato</t>
  </si>
  <si>
    <t>Causale Mandato</t>
  </si>
  <si>
    <t>Codice Siope</t>
  </si>
  <si>
    <t>Descrizione Siope</t>
  </si>
  <si>
    <t>Importo Mandato</t>
  </si>
  <si>
    <t>Provvedimento Impegno</t>
  </si>
  <si>
    <t>Consip/Mepa</t>
  </si>
  <si>
    <t>di cui Acquisto Consip/Mepa</t>
  </si>
  <si>
    <t>Comune di DEMO</t>
  </si>
  <si>
    <t>Numero Giorni Pagamento Standard (D)</t>
  </si>
  <si>
    <t>Registrazione</t>
  </si>
  <si>
    <t>Documento</t>
  </si>
  <si>
    <t>Protocollo</t>
  </si>
  <si>
    <t>Area Gestione</t>
  </si>
  <si>
    <t>Capitolo di Bilancio</t>
  </si>
  <si>
    <t>Impegno</t>
  </si>
  <si>
    <t>Mandato</t>
  </si>
  <si>
    <t>Anno</t>
  </si>
  <si>
    <t>Progr.</t>
  </si>
  <si>
    <t>Data (A)</t>
  </si>
  <si>
    <t>Numero</t>
  </si>
  <si>
    <t>Data</t>
  </si>
  <si>
    <t>Descrizione</t>
  </si>
  <si>
    <t>Importo</t>
  </si>
  <si>
    <t>CIG</t>
  </si>
  <si>
    <t>Data (B)</t>
  </si>
  <si>
    <t>Ragione Sociale</t>
  </si>
  <si>
    <t>Partita IVA</t>
  </si>
  <si>
    <t>Codice Fiscale</t>
  </si>
  <si>
    <t>Codice</t>
  </si>
  <si>
    <t>Voce</t>
  </si>
  <si>
    <t>Capitolo</t>
  </si>
  <si>
    <t>Articolo</t>
  </si>
  <si>
    <t>Sub</t>
  </si>
  <si>
    <t>Data (C)</t>
  </si>
  <si>
    <t>Pagamento (C)</t>
  </si>
  <si>
    <t>(D)</t>
  </si>
  <si>
    <t>Estremi Calcolo D.L. 66/2014</t>
  </si>
  <si>
    <t>Diff. (F=C-E)</t>
  </si>
  <si>
    <t>Gg. Pag. (G)</t>
  </si>
  <si>
    <t>H=G o D</t>
  </si>
  <si>
    <t>Ricezione (E=B o A)</t>
  </si>
  <si>
    <t xml:space="preserve">Differenza </t>
  </si>
  <si>
    <t>Liquidazione</t>
  </si>
  <si>
    <t>Ritardi x Responsabilità Creditore</t>
  </si>
  <si>
    <t>Ricezione (A)</t>
  </si>
  <si>
    <t>Pagamento (B)</t>
  </si>
  <si>
    <t>Diff. (C=A-B)</t>
  </si>
  <si>
    <t>Gg. Pag. (E)</t>
  </si>
  <si>
    <t>F=E o D</t>
  </si>
  <si>
    <t>D.L. 66 / 2014 - Tempestività dei Pagamenti - Elenco Mandati senza Fatture</t>
  </si>
  <si>
    <t>D.L. 66 / 2014 - Tempestività dei Pagamenti - Elenco Fatture Pagate</t>
  </si>
  <si>
    <t>Data Scadenza (A)</t>
  </si>
  <si>
    <t>Data Pagamento (B)</t>
  </si>
  <si>
    <t>Importo Fattura (D)</t>
  </si>
  <si>
    <t>Differenza giorni (C=B-A)</t>
  </si>
  <si>
    <t>Indicatore Fattura (E=C X D)</t>
  </si>
  <si>
    <t>Dati Fattura</t>
  </si>
  <si>
    <t>Calcolo</t>
  </si>
  <si>
    <t>ESCLUDI DAL CALCOLO</t>
  </si>
  <si>
    <t>Importo Fattura</t>
  </si>
  <si>
    <t>IVA</t>
  </si>
  <si>
    <t>Scissione Pagamenti</t>
  </si>
  <si>
    <t>Importo Dovuto</t>
  </si>
  <si>
    <t>Data Scadenza</t>
  </si>
  <si>
    <t>Scadenza</t>
  </si>
  <si>
    <t>Ammontare Complessivo dei Debiti e Numero Imprese Creditrici</t>
  </si>
  <si>
    <t>Ammontare Complessivo dei Debiti</t>
  </si>
  <si>
    <t>Numero Imprese Creditrici</t>
  </si>
  <si>
    <t>Comune di Massello</t>
  </si>
  <si>
    <t>Tempestività dei Pagamenti - Elenco Fatture Pagate - Periodo 01/01/2016 - 31/12/2016</t>
  </si>
  <si>
    <t>17/07/2014</t>
  </si>
  <si>
    <t>2</t>
  </si>
  <si>
    <t>15/07/2014</t>
  </si>
  <si>
    <t>PROGETTO DEFINITIVO DI RIQUALIFICAZIONE URBANA BORGATA CIABERSO</t>
  </si>
  <si>
    <t>NO</t>
  </si>
  <si>
    <t/>
  </si>
  <si>
    <t>16/07/2014</t>
  </si>
  <si>
    <t>CHIATTONE ARCH. PAOLO</t>
  </si>
  <si>
    <t>07775370013</t>
  </si>
  <si>
    <t>CHTPLA70A02L219C</t>
  </si>
  <si>
    <t>*</t>
  </si>
  <si>
    <t>18/02/2016</t>
  </si>
  <si>
    <t>15/08/2014</t>
  </si>
  <si>
    <t>07/08/2014</t>
  </si>
  <si>
    <t>386</t>
  </si>
  <si>
    <t>28/07/2014</t>
  </si>
  <si>
    <t>PROGETTO TURISTICO BORGATA CIABERSO LR 4/2000</t>
  </si>
  <si>
    <t>Z400E852D6</t>
  </si>
  <si>
    <t>ENTI REV s.r.l.</t>
  </si>
  <si>
    <t>02037190440</t>
  </si>
  <si>
    <t>05/06/2016</t>
  </si>
  <si>
    <t>06/09/2014</t>
  </si>
  <si>
    <t>24/09/2015</t>
  </si>
  <si>
    <t>4/PA</t>
  </si>
  <si>
    <t>14/09/2015</t>
  </si>
  <si>
    <t>anno 2014</t>
  </si>
  <si>
    <t>Z4C0DF5ADF</t>
  </si>
  <si>
    <t>16/09/2015</t>
  </si>
  <si>
    <t>CASETTA LUIGI UMBERTO</t>
  </si>
  <si>
    <t>08239100012</t>
  </si>
  <si>
    <t>CSTLMB64M14G674V</t>
  </si>
  <si>
    <t>10/02/2016</t>
  </si>
  <si>
    <t>16/10/2015</t>
  </si>
  <si>
    <t>5/PA</t>
  </si>
  <si>
    <t>01/10/2015</t>
  </si>
  <si>
    <t>E16</t>
  </si>
  <si>
    <t>28/09/2015</t>
  </si>
  <si>
    <t>Lavori di manutenzione e sistemazione del versante lungo il sentiero Balziglia - Clot del Mian. Certificato di pagamento n. 1</t>
  </si>
  <si>
    <t>SI</t>
  </si>
  <si>
    <t>ZF40DD198E</t>
  </si>
  <si>
    <t>30/09/2015</t>
  </si>
  <si>
    <t>Impresa Godino di Godino Roberto SRL</t>
  </si>
  <si>
    <t>09013110011</t>
  </si>
  <si>
    <t>03/02/2016</t>
  </si>
  <si>
    <t>30/10/2015</t>
  </si>
  <si>
    <t>6/PA</t>
  </si>
  <si>
    <t>22/09/2015</t>
  </si>
  <si>
    <t>COMPLETAMENTO LAVORI DI MANUTENZIONE ORDINARIA SULLA MULATTIERA BALSIGLIA CLOT DEL MIAN SU FONDI PMO. PRESTAZIONI PROFESSIONALI RELATIVE A PROGETTAZIONE, DIREZIONE LAVORI. SALDO PARI AL 100% DELLE SPE SE TECNICHE</t>
  </si>
  <si>
    <t>23/09/2015</t>
  </si>
  <si>
    <t>TERZOLO PAOLO</t>
  </si>
  <si>
    <t>06950230018</t>
  </si>
  <si>
    <t>TRZPMR58D17L219G</t>
  </si>
  <si>
    <t>04/06/2016</t>
  </si>
  <si>
    <t>23/10/2015</t>
  </si>
  <si>
    <t>02/10/2015</t>
  </si>
  <si>
    <t>004600845787</t>
  </si>
  <si>
    <t>10/09/2015</t>
  </si>
  <si>
    <t>ASSUNZIONE IMPEGNO DI SPESA PER FORNITURA ENERGIA ELETTRICA ANNO 2016 - ILLUMINAZIONE PUBBLICA E ILLUMINAZIONE UFFICI COMUNALI</t>
  </si>
  <si>
    <t>Z3C18EEC26</t>
  </si>
  <si>
    <t>ENEL ENERGIA SPA</t>
  </si>
  <si>
    <t>06655971007</t>
  </si>
  <si>
    <t>09/12/2015</t>
  </si>
  <si>
    <t>15/12/2016</t>
  </si>
  <si>
    <t>1530048472</t>
  </si>
  <si>
    <t>ASSUNZIONE IMPEGNO DI SPESA PER ENERGIA ELETTRICA</t>
  </si>
  <si>
    <t>SO.L.E. SPA</t>
  </si>
  <si>
    <t>02322600541</t>
  </si>
  <si>
    <t>19/11/2015</t>
  </si>
  <si>
    <t>12/11/2015</t>
  </si>
  <si>
    <t>1530058431</t>
  </si>
  <si>
    <t>31/10/2015</t>
  </si>
  <si>
    <t>04/11/2015</t>
  </si>
  <si>
    <t>20/12/2015</t>
  </si>
  <si>
    <t>03/12/2015</t>
  </si>
  <si>
    <t>017279990201019</t>
  </si>
  <si>
    <t>04/10/2015</t>
  </si>
  <si>
    <t>ILLUMINAZIONE PUBBLICA - LOC MOLINO - GESTIONE IMPIANTI</t>
  </si>
  <si>
    <t>08/10/2015</t>
  </si>
  <si>
    <t>ENEL SERVIZIO ELETTRICO SpA</t>
  </si>
  <si>
    <t>09633951000</t>
  </si>
  <si>
    <t>07/11/2015</t>
  </si>
  <si>
    <t>017279990202019</t>
  </si>
  <si>
    <t>017279990203019</t>
  </si>
  <si>
    <t>017279990204019</t>
  </si>
  <si>
    <t>017279990205019</t>
  </si>
  <si>
    <t>017270800210614</t>
  </si>
  <si>
    <t>09/10/2015</t>
  </si>
  <si>
    <t>14/10/2015</t>
  </si>
  <si>
    <t>13/11/2015</t>
  </si>
  <si>
    <t>1530062555</t>
  </si>
  <si>
    <t>30/11/2015</t>
  </si>
  <si>
    <t>ILLUMINAZIONE PUBBLICA 2015</t>
  </si>
  <si>
    <t>02/12/2015</t>
  </si>
  <si>
    <t>19/01/2016</t>
  </si>
  <si>
    <t>8715306786</t>
  </si>
  <si>
    <t>Fattura Elettronica relativa all'Identificativo Rendiconto 2083800682</t>
  </si>
  <si>
    <t>Z79153E8DC</t>
  </si>
  <si>
    <t>Poste Italiane S.p.A.</t>
  </si>
  <si>
    <t>01114601006</t>
  </si>
  <si>
    <t>97103880585</t>
  </si>
  <si>
    <t>04/02/2016</t>
  </si>
  <si>
    <t>30/01/2016</t>
  </si>
  <si>
    <t>18467</t>
  </si>
  <si>
    <t>ACQUISTO REGISTRI DI STATO CIVILE ANNO 2016  TRAMITE MEPA/CONSIP - IMPEGNO DI SPESA -  ZBF1617ED2</t>
  </si>
  <si>
    <t>ZBF1617ED2</t>
  </si>
  <si>
    <t>E. GASPARI</t>
  </si>
  <si>
    <t>00089070403</t>
  </si>
  <si>
    <t>30/12/2015</t>
  </si>
  <si>
    <t>000004-2015</t>
  </si>
  <si>
    <t>05/11/2015</t>
  </si>
  <si>
    <t>Z180DD1D02</t>
  </si>
  <si>
    <t>RECUPERO AMBIENTALE Coop. s.r.l.</t>
  </si>
  <si>
    <t>06995160014</t>
  </si>
  <si>
    <t>01/01/2016</t>
  </si>
  <si>
    <t>10/12/2015</t>
  </si>
  <si>
    <t>017271900205014</t>
  </si>
  <si>
    <t>20/01/2016</t>
  </si>
  <si>
    <t>9/PA</t>
  </si>
  <si>
    <t>04/01/2016</t>
  </si>
  <si>
    <t>manutenzione nome e dominio sito internet</t>
  </si>
  <si>
    <t>Z4817D117F</t>
  </si>
  <si>
    <t>ALPIMEDIA COMMUNICATION snc</t>
  </si>
  <si>
    <t>07181160016</t>
  </si>
  <si>
    <t>17/03/2016</t>
  </si>
  <si>
    <t>29/02/2016</t>
  </si>
  <si>
    <t>8A00021261</t>
  </si>
  <si>
    <t>12/01/2016</t>
  </si>
  <si>
    <t>ASSUNZIONE IMPEGNO PER SPESE TELEFONICHE</t>
  </si>
  <si>
    <t>Z72129756B</t>
  </si>
  <si>
    <t>TELECOM ITALIA S.p.A. interventi imp. telefonici</t>
  </si>
  <si>
    <t>00488410010</t>
  </si>
  <si>
    <t>14/04/2016</t>
  </si>
  <si>
    <t>28/01/2016</t>
  </si>
  <si>
    <t>01/PA</t>
  </si>
  <si>
    <t>PROGETTAZIONE E DIREZIONE LAVORI DI MANUTENZIONE ORDINARIA LUNGO IL SENTIERO ROCCIAS-AIASSE</t>
  </si>
  <si>
    <t>ZE41689CB3</t>
  </si>
  <si>
    <t>07/01/2016</t>
  </si>
  <si>
    <t>CASELLA CHIARA</t>
  </si>
  <si>
    <t>CSLCHR76R46L219V</t>
  </si>
  <si>
    <t>9</t>
  </si>
  <si>
    <t>28/12/2015</t>
  </si>
  <si>
    <t>PIANI PER LA MANUTENZIONE DEL TERRITORIO (P.M.O.) -   LAVORI DI "MANUTENZIONE PERIODICA SENTIERI - TRIENNIO 2014-2016" - SCHEDA 11_002- APPROVAZIONE 2° SAL  CUP: B96G13002330005 e CIG: ZA30DD1C3C</t>
  </si>
  <si>
    <t>21/01/2016</t>
  </si>
  <si>
    <t>BREUZA MATTIA Abbattitore Piante - Lavorazione Legno</t>
  </si>
  <si>
    <t>10033460014</t>
  </si>
  <si>
    <t>BRZMTT90S22L219H</t>
  </si>
  <si>
    <t>10</t>
  </si>
  <si>
    <t>CIG ZBC16AE31A</t>
  </si>
  <si>
    <t>ZBC16AE31A</t>
  </si>
  <si>
    <t>30/03/2015</t>
  </si>
  <si>
    <t>Fattura Fornitore n. 9 del 30/03/2015</t>
  </si>
  <si>
    <t>Z29129755A</t>
  </si>
  <si>
    <t>08/04/2015</t>
  </si>
  <si>
    <t>TRON UGO ROBERTO</t>
  </si>
  <si>
    <t>07335290016</t>
  </si>
  <si>
    <t>TRNGBR61B20F041Z</t>
  </si>
  <si>
    <t>08/05/2015</t>
  </si>
  <si>
    <t>2858</t>
  </si>
  <si>
    <t>13/01/2016</t>
  </si>
  <si>
    <t>CLOUDITALIA COMMUNICATIONS S.P.A.</t>
  </si>
  <si>
    <t>07543230960</t>
  </si>
  <si>
    <t>07/02/2016</t>
  </si>
  <si>
    <t>2716</t>
  </si>
  <si>
    <t>26/11/2015</t>
  </si>
  <si>
    <t>NOLEGGIO MENSILE FOTOCOPIATORE</t>
  </si>
  <si>
    <t>31/12/2015</t>
  </si>
  <si>
    <t>GRUPPO CERUTTI s.r.l.</t>
  </si>
  <si>
    <t>04919940017</t>
  </si>
  <si>
    <t>01888000592</t>
  </si>
  <si>
    <t>Periodo di riferimento 01 NOVEMBRE 2015 31 DICEMBRE 2015 - Scissione pag.ex Art17ter DPR633/72 5,50 SCONTO L.448/98 CONGUAGLIO PERIODO 01/11/15-10/12/15 1,27 SCONTO L.448/98 CONGUAGLIO PERIODO 11/12/15-31/12/15 0,60 Il Suo Codice Cliente B46499 La Matrico</t>
  </si>
  <si>
    <t>Z5D12975A4</t>
  </si>
  <si>
    <t>27/01/2016</t>
  </si>
  <si>
    <t>LIQUIGAS</t>
  </si>
  <si>
    <t>03316690175</t>
  </si>
  <si>
    <t>221/91</t>
  </si>
  <si>
    <t>RISCALDAMENTO UFFICI</t>
  </si>
  <si>
    <t>AUTOGAS NORD S.P.A.</t>
  </si>
  <si>
    <t>02614910103</t>
  </si>
  <si>
    <t>31/01/2016</t>
  </si>
  <si>
    <t>11/02/2016</t>
  </si>
  <si>
    <t>3084</t>
  </si>
  <si>
    <t>NOLEGGIO FOTOCOPIATORE + COSTO COPIE</t>
  </si>
  <si>
    <t>14/01/2016</t>
  </si>
  <si>
    <t>00233</t>
  </si>
  <si>
    <t>ACQUISTO ON LINE MODULISTICA COMPLETA PER CODICE DEI CONTRATTI PUBBLICI ANNO 2015 DITTA GRAFICHE E. GASPARI IMPEGNO DI SPESA CIG Z8E17AB2D3</t>
  </si>
  <si>
    <t>Z8E17AB2D3</t>
  </si>
  <si>
    <t>27/02/2016</t>
  </si>
  <si>
    <t>2322 6</t>
  </si>
  <si>
    <t>FATTURA</t>
  </si>
  <si>
    <t>ALMA S.p.A. CENTRO SERVIZI</t>
  </si>
  <si>
    <t>00572290047</t>
  </si>
  <si>
    <t>30/03/2016</t>
  </si>
  <si>
    <t>3/1228</t>
  </si>
  <si>
    <t>15/12/2015</t>
  </si>
  <si>
    <t>PREST.SERVIZI</t>
  </si>
  <si>
    <t>24/12/2015</t>
  </si>
  <si>
    <t>FRATERNITA' SISTEMI</t>
  </si>
  <si>
    <t>02383950983</t>
  </si>
  <si>
    <t>25/08/2016</t>
  </si>
  <si>
    <t>2620000135201502</t>
  </si>
  <si>
    <t>2 semestre</t>
  </si>
  <si>
    <t>SMAT S.p.A.</t>
  </si>
  <si>
    <t>07937540016</t>
  </si>
  <si>
    <t>26/02/2016</t>
  </si>
  <si>
    <t>2620100005201502</t>
  </si>
  <si>
    <t>F15000294</t>
  </si>
  <si>
    <t>VENDITA A CLIENTI</t>
  </si>
  <si>
    <t>ELSYNET S.r.l.</t>
  </si>
  <si>
    <t>03178070045</t>
  </si>
  <si>
    <t>58</t>
  </si>
  <si>
    <t>04/12/2015</t>
  </si>
  <si>
    <t>PARCELLA SECONDO SEMESTRE 2016</t>
  </si>
  <si>
    <t>GIUSEPPE FINELLO</t>
  </si>
  <si>
    <t>00976190058</t>
  </si>
  <si>
    <t>FNLGPP38P10F468J</t>
  </si>
  <si>
    <t>15/PA</t>
  </si>
  <si>
    <t>AFFIDAMENTO ALL'ARCH. LUIGI CASETTA DELLE PRESTAZIONI PROFESSIONALI RELATIVE AL SUPPORTO ESTERNO AL RESPONSABILE DEL PROCEDIMENTO PER FUNZIONI AMMINISTRATIVE RELATIVE AD OPERE COMUNALI PER L'ANNO 2015 - PMO SCHEDA 11.09   CIG  ZA114F4291</t>
  </si>
  <si>
    <t>08/01/2016</t>
  </si>
  <si>
    <t>16/PA</t>
  </si>
  <si>
    <t>41</t>
  </si>
  <si>
    <t>FATTURA ELETTRONICA</t>
  </si>
  <si>
    <t>Z940DD1B22</t>
  </si>
  <si>
    <t>GAYDOU RENZO</t>
  </si>
  <si>
    <t>GYDRNZ58D11G805T</t>
  </si>
  <si>
    <t>27/04/2016</t>
  </si>
  <si>
    <t>28/04/2016</t>
  </si>
  <si>
    <t>E37</t>
  </si>
  <si>
    <t>23/12/2015</t>
  </si>
  <si>
    <t>Sistemazione muri lungo la strada per Aiasse. Certificato di pagamento n. 1</t>
  </si>
  <si>
    <t>6306673f2f</t>
  </si>
  <si>
    <t>16/04/2016</t>
  </si>
  <si>
    <t>17/04/2016</t>
  </si>
  <si>
    <t>23/01/2016</t>
  </si>
  <si>
    <t>1/PA</t>
  </si>
  <si>
    <t>PROGETTAZIONE E DIREZIONE LAVORI DI REGIMAZIONE ACQUE METEORICHE LUNGO LA STRADA PROVINCIALE IN LOCALITÀ GORGE</t>
  </si>
  <si>
    <t>05/02/2016</t>
  </si>
  <si>
    <t>18/11/2015</t>
  </si>
  <si>
    <t>PROGETTAZIONE E DIREZIONE LAVORI DI CONSOLIDAMENTO VERSANTE IN LOCALITÀ GRAN DIDIER</t>
  </si>
  <si>
    <t>03/03/2016</t>
  </si>
  <si>
    <t>VP/0004253</t>
  </si>
  <si>
    <t>ACQUISTO MATERIALE VARIO DI CANCELLERIA  MEDIANTE MEPA/CONSIP (ORDINE DIRETTO DI ACQUISTO N. 2738137 DEL 10.02.2016) IMPEGNO DI SPESA. (CIG. ZAB1877A9F)</t>
  </si>
  <si>
    <t>ZAB1877A9F</t>
  </si>
  <si>
    <t>CORPORATE EXPRESS SRL SOC. UNIPERSONALE</t>
  </si>
  <si>
    <t>13303580156</t>
  </si>
  <si>
    <t>00936630151</t>
  </si>
  <si>
    <t>19/03/2016</t>
  </si>
  <si>
    <t>AFFIDAMENTO ALL'ARCH. LUIGI CASETTA DELLE PRESTAZIONI PROFESSIONALI RELATIVE AL SUPPORTO ESTERNO AL RESPONSABILE DEL PROCEDIMENTO PER FUNZIONI AMMINISTRATIVE RELATIVE AD OPERE COMUNALI PER L'ANNO 2015 - PMO Schede  11_015, 11_019, 11_013, 11_021</t>
  </si>
  <si>
    <t>ZD916D0A19</t>
  </si>
  <si>
    <t>02/03/2016</t>
  </si>
  <si>
    <t>01/04/2016</t>
  </si>
  <si>
    <t>09/03/2016</t>
  </si>
  <si>
    <t>18/91</t>
  </si>
  <si>
    <t>RISCALDAMENTO PERIODO GENNAIO-FEBBRAIO</t>
  </si>
  <si>
    <t>Z6718EF5C7</t>
  </si>
  <si>
    <t>29/03/2016</t>
  </si>
  <si>
    <t>10/03/2016</t>
  </si>
  <si>
    <t>017279990204011</t>
  </si>
  <si>
    <t>017279990205011</t>
  </si>
  <si>
    <t>017270800206027</t>
  </si>
  <si>
    <t>09/01/2016</t>
  </si>
  <si>
    <t>017270800210615</t>
  </si>
  <si>
    <t>017271900205015</t>
  </si>
  <si>
    <t>16/12/2015</t>
  </si>
  <si>
    <t>15/01/2016</t>
  </si>
  <si>
    <t>017279990201012</t>
  </si>
  <si>
    <t>11/03/2016</t>
  </si>
  <si>
    <t>017279990202012</t>
  </si>
  <si>
    <t>017279990203012</t>
  </si>
  <si>
    <t>017279990204012</t>
  </si>
  <si>
    <t>017279990205012</t>
  </si>
  <si>
    <t>1530069400</t>
  </si>
  <si>
    <t>19/02/2016</t>
  </si>
  <si>
    <t>1630003980</t>
  </si>
  <si>
    <t>21/03/2016</t>
  </si>
  <si>
    <t>1630009489</t>
  </si>
  <si>
    <t>19/04/2016</t>
  </si>
  <si>
    <t>004700166635</t>
  </si>
  <si>
    <t>12/02/2016</t>
  </si>
  <si>
    <t>24/02/2016</t>
  </si>
  <si>
    <t>25/03/2016</t>
  </si>
  <si>
    <t>004700156826</t>
  </si>
  <si>
    <t>004700138745</t>
  </si>
  <si>
    <t>08/02/2016</t>
  </si>
  <si>
    <t>004700127128</t>
  </si>
  <si>
    <t>06/02/2016</t>
  </si>
  <si>
    <t>F15000023</t>
  </si>
  <si>
    <t>ZC218EF3D5</t>
  </si>
  <si>
    <t>31/03/2016</t>
  </si>
  <si>
    <t>2620100006201502</t>
  </si>
  <si>
    <t>Z3518EF702</t>
  </si>
  <si>
    <t>11</t>
  </si>
  <si>
    <t>NOTA DI CREDITO A STORNO TOTALE FATTURA N 9 DEL 28 12 2015</t>
  </si>
  <si>
    <t>12</t>
  </si>
  <si>
    <t>CIG ZA30DD1C3C</t>
  </si>
  <si>
    <t>ZA30DD1C3C</t>
  </si>
  <si>
    <t>Z3116D09EB</t>
  </si>
  <si>
    <t>02/PA</t>
  </si>
  <si>
    <t>PROGETTAZIONE E DIREZIONE LAVORI DI MANUTENZIONE ORDINARIA PER LA REGIMAZIONE DELLE ACQUE SUPERFICIALI IN LOCALITÀ PORRENCE</t>
  </si>
  <si>
    <t>Z191689CE4</t>
  </si>
  <si>
    <t>08498910010</t>
  </si>
  <si>
    <t>08/04/2016</t>
  </si>
  <si>
    <t>49812</t>
  </si>
  <si>
    <t>07/03/2016</t>
  </si>
  <si>
    <t>ASSUNZIONE IMPEGNO DI SPESA PER SPESE TELEFONIA/INTERNET UFFICI COMUNALI</t>
  </si>
  <si>
    <t>07/04/2016</t>
  </si>
  <si>
    <t>004700312619</t>
  </si>
  <si>
    <t>13/03/2016</t>
  </si>
  <si>
    <t>13/07/2016</t>
  </si>
  <si>
    <t>100</t>
  </si>
  <si>
    <t>25/01/2016</t>
  </si>
  <si>
    <t>noleggio fotocopiatore mese di gennaio 2016</t>
  </si>
  <si>
    <t>Z40190C2DF</t>
  </si>
  <si>
    <t>418</t>
  </si>
  <si>
    <t>noleggio mensile fotocopiatore</t>
  </si>
  <si>
    <t>01888000100</t>
  </si>
  <si>
    <t>Il Suo Codice Cliente B46499 La Matricola del Suo contatore 62454889 Scissione pag.ex Art17ter DPR633/72 5,50 Periodo di riferimento 01 GENNAIO 2016 29 FEBBRAIO 2016</t>
  </si>
  <si>
    <t>30/04/2016</t>
  </si>
  <si>
    <t>8A00229900</t>
  </si>
  <si>
    <t>08/03/2016</t>
  </si>
  <si>
    <t>15/06/2016</t>
  </si>
  <si>
    <t>8716025077</t>
  </si>
  <si>
    <t>15/02/2016</t>
  </si>
  <si>
    <t>Fattura Elettronica relativa all'Identificativo Rendiconto 2084586283</t>
  </si>
  <si>
    <t>24/03/2016</t>
  </si>
  <si>
    <t>004700126523</t>
  </si>
  <si>
    <t>1</t>
  </si>
  <si>
    <t>pmo - REGIMAZIONE ACQUE SUPERFICIALI LOC. PORRENCE - CIG ZD216AE22B</t>
  </si>
  <si>
    <t>ZD216AE22B</t>
  </si>
  <si>
    <t>09/05/2016</t>
  </si>
  <si>
    <t>3/367</t>
  </si>
  <si>
    <t>Fattura Fornitore n. 3/367 del 30/03/2015</t>
  </si>
  <si>
    <t>22/04/2015</t>
  </si>
  <si>
    <t>06/10/2016</t>
  </si>
  <si>
    <t>22/05/2015</t>
  </si>
  <si>
    <t>1616007264</t>
  </si>
  <si>
    <t>SIAE</t>
  </si>
  <si>
    <t>00987061009</t>
  </si>
  <si>
    <t>01336610587</t>
  </si>
  <si>
    <t>06/04/2016</t>
  </si>
  <si>
    <t>47</t>
  </si>
  <si>
    <t>31/10/2014</t>
  </si>
  <si>
    <t>Fattura Fornitore n. 47 del 31/10/2014</t>
  </si>
  <si>
    <t>Z82194F88C</t>
  </si>
  <si>
    <t>BUGNONE GIOVANNI</t>
  </si>
  <si>
    <t>03935910012</t>
  </si>
  <si>
    <t>06/05/2016</t>
  </si>
  <si>
    <t>13/04/2016</t>
  </si>
  <si>
    <t>CIG ZB016AE2FC</t>
  </si>
  <si>
    <t>ZB016AE2CF</t>
  </si>
  <si>
    <t>31/05/2016</t>
  </si>
  <si>
    <t>685</t>
  </si>
  <si>
    <t>NOLEGGIO MENSILE FOTOCOPIATORE + COSTO PAGINE</t>
  </si>
  <si>
    <t>27/07/2016</t>
  </si>
  <si>
    <t>004700140014</t>
  </si>
  <si>
    <t>09/02/2016</t>
  </si>
  <si>
    <t>29/04/2016</t>
  </si>
  <si>
    <t>017279990205013</t>
  </si>
  <si>
    <t>04/04/2016</t>
  </si>
  <si>
    <t>27/10/2016</t>
  </si>
  <si>
    <t>017279990204013</t>
  </si>
  <si>
    <t>017279990203013</t>
  </si>
  <si>
    <t>017279990202013</t>
  </si>
  <si>
    <t>017279990201013</t>
  </si>
  <si>
    <t>017271900205016</t>
  </si>
  <si>
    <t>CIG Z480405F84</t>
  </si>
  <si>
    <t>Z480405F84</t>
  </si>
  <si>
    <t>FORESTERIA MASSELLO di Fancoli Loredana</t>
  </si>
  <si>
    <t>00940060148</t>
  </si>
  <si>
    <t>19/05/2016</t>
  </si>
  <si>
    <t>03/PA</t>
  </si>
  <si>
    <t>13/05/2016</t>
  </si>
  <si>
    <t>PROGETTAZIONE E DIREZIONE LAVORI DI MANUTENZIONE ORDINARIA PER LA REGIMAZIONE DELLE ACQUE SUPERFICIALI IN BORGATA ROBERSO</t>
  </si>
  <si>
    <t>ZE51689CF8</t>
  </si>
  <si>
    <t>18/05/2016</t>
  </si>
  <si>
    <t>12/06/2016</t>
  </si>
  <si>
    <t>Z3416D09BF</t>
  </si>
  <si>
    <t>10/PA</t>
  </si>
  <si>
    <t>12/05/2016</t>
  </si>
  <si>
    <t>26/05/2016</t>
  </si>
  <si>
    <t>11/06/2016</t>
  </si>
  <si>
    <t>7/PA</t>
  </si>
  <si>
    <t>16/05/2016</t>
  </si>
  <si>
    <t>ATTIVITÀ DI GESTIONE SPORTELLO FORESTALE MESI DI FEBBRAIO MARZO APRILE SINO AL 2 MAGGIO</t>
  </si>
  <si>
    <t>ZBD181BBDE</t>
  </si>
  <si>
    <t>16/06/2016</t>
  </si>
  <si>
    <t>FATTPA 5_16</t>
  </si>
  <si>
    <t>17/05/2016</t>
  </si>
  <si>
    <t>662/01</t>
  </si>
  <si>
    <t>02/05/2016</t>
  </si>
  <si>
    <t>Z481978C75</t>
  </si>
  <si>
    <t>05/05/2016</t>
  </si>
  <si>
    <t>INFO SRL</t>
  </si>
  <si>
    <t>04656100726</t>
  </si>
  <si>
    <t>02/06/2016</t>
  </si>
  <si>
    <t>687/01</t>
  </si>
  <si>
    <t>10/05/2016</t>
  </si>
  <si>
    <t>688/01</t>
  </si>
  <si>
    <t>742/01</t>
  </si>
  <si>
    <t>25/05/2016</t>
  </si>
  <si>
    <t>26/06/2016</t>
  </si>
  <si>
    <t>743/01</t>
  </si>
  <si>
    <t>89/91</t>
  </si>
  <si>
    <t>ASSUNZIONE IMPEGNO DI SPESA PER RISCALDAMENTO IMMOBILI COMUNALI ANNO 2016</t>
  </si>
  <si>
    <t>30/05/2016</t>
  </si>
  <si>
    <t>166/91</t>
  </si>
  <si>
    <t>30/06/2016</t>
  </si>
  <si>
    <t>30/07/2016</t>
  </si>
  <si>
    <t>93718</t>
  </si>
  <si>
    <t>11/05/2016</t>
  </si>
  <si>
    <t>06/06/2016</t>
  </si>
  <si>
    <t>116088</t>
  </si>
  <si>
    <t>07/06/2016</t>
  </si>
  <si>
    <t>09/06/2016</t>
  </si>
  <si>
    <t>07/07/2016</t>
  </si>
  <si>
    <t>138500</t>
  </si>
  <si>
    <t>05/07/2016</t>
  </si>
  <si>
    <t>05/08/2016</t>
  </si>
  <si>
    <t>F15000088</t>
  </si>
  <si>
    <t>F15000152</t>
  </si>
  <si>
    <t>31/07/2016</t>
  </si>
  <si>
    <t>06640</t>
  </si>
  <si>
    <t>Impegno di spesa per acquisto cartella elettorale amministrative 2016 - CIG Z8A196B5E0</t>
  </si>
  <si>
    <t>Z8A196B5E0</t>
  </si>
  <si>
    <t>29/05/2016</t>
  </si>
  <si>
    <t>FATTPA 88_16</t>
  </si>
  <si>
    <t>IMPEGNO DI SPESA PER SERVIZIO DI RECAPITO E RITIRO DI DOCUMENTAZIONE, PRATICHE, ATTI. AFFIDAMENTO INCARICO PER L'ANNO 2015 ALLA DITTA OVUNQUE DI VILLAR PEROSA (TO). IMPEGNO DI SPESA. C.I.G.: Z981A3264A</t>
  </si>
  <si>
    <t>Z981A3264A</t>
  </si>
  <si>
    <t>OVUNQUE DI SICURO DONATO</t>
  </si>
  <si>
    <t>07663970015</t>
  </si>
  <si>
    <t>SCRDNT63H29L219E</t>
  </si>
  <si>
    <t>06/07/2016</t>
  </si>
  <si>
    <t>916</t>
  </si>
  <si>
    <t>01888000207</t>
  </si>
  <si>
    <t>Il Suo Codice Cliente B46499 La Matricola del Suo contatore 62454889 Scissione pag.ex Art17ter DPR633/72 14,24 Periodo di riferimento 01 MARZO 2016 30 APRILE 2016</t>
  </si>
  <si>
    <t>01888000336</t>
  </si>
  <si>
    <t>Il Suo Codice Cliente B46499 La Matricola del Suo contatore 62454889 Scissione pag.ex Art17ter DPR633/72 15,49 Periodo di riferimento 01 MAGGIO 2016 30 GIUGNO 2016</t>
  </si>
  <si>
    <t>31/08/2016</t>
  </si>
  <si>
    <t>1036/FE</t>
  </si>
  <si>
    <t>Vostro Ordine mepa n. 2416558 del 14/10/2015; Servizio di conservazione in outsourcing</t>
  </si>
  <si>
    <t>Z61168099E</t>
  </si>
  <si>
    <t>SISCOM S.A.S. DI R. SEVEGA</t>
  </si>
  <si>
    <t>01778000040</t>
  </si>
  <si>
    <t>28/06/2016</t>
  </si>
  <si>
    <t>8716134906</t>
  </si>
  <si>
    <t>Fattura Elettronica relativa all'Identificativo Rendiconto 2086021086</t>
  </si>
  <si>
    <t>8716165070</t>
  </si>
  <si>
    <t>Fattura Elettronica relativa all'Identificativo Rendiconto 2086544944</t>
  </si>
  <si>
    <t>22/06/2016</t>
  </si>
  <si>
    <t>8716193594</t>
  </si>
  <si>
    <t>14/07/2016</t>
  </si>
  <si>
    <t>Fattura Elettronica relativa all'Identificativo Rendiconto 2087175927</t>
  </si>
  <si>
    <t>30/08/2016</t>
  </si>
  <si>
    <t>8716198080</t>
  </si>
  <si>
    <t>25/07/2016</t>
  </si>
  <si>
    <t>Fattura Elettronica relativa all'Identificativo Rendiconto 2087606605</t>
  </si>
  <si>
    <t>1161</t>
  </si>
  <si>
    <t>noleggio fotocopiatore mese maggio 2016</t>
  </si>
  <si>
    <t>1493</t>
  </si>
  <si>
    <t>noleggio mensile e costo copia trimestrale</t>
  </si>
  <si>
    <t>417 6</t>
  </si>
  <si>
    <t>21/04/2016</t>
  </si>
  <si>
    <t>29/06/2016</t>
  </si>
  <si>
    <t>1445 6</t>
  </si>
  <si>
    <t>28/09/2016</t>
  </si>
  <si>
    <t>11/08/2016</t>
  </si>
  <si>
    <t>017270800206029</t>
  </si>
  <si>
    <t>09/04/2016</t>
  </si>
  <si>
    <t>017270800206021</t>
  </si>
  <si>
    <t>15/07/2016</t>
  </si>
  <si>
    <t>004700567421</t>
  </si>
  <si>
    <t>10/06/2016</t>
  </si>
  <si>
    <t>004700432772</t>
  </si>
  <si>
    <t>10/04/2016</t>
  </si>
  <si>
    <t>004601392535</t>
  </si>
  <si>
    <t>12/12/2015</t>
  </si>
  <si>
    <t>004601392536</t>
  </si>
  <si>
    <t>004700151998</t>
  </si>
  <si>
    <t>004601392539</t>
  </si>
  <si>
    <t>004601392538</t>
  </si>
  <si>
    <t>004601392537</t>
  </si>
  <si>
    <t>1630015917</t>
  </si>
  <si>
    <t>20/05/2016</t>
  </si>
  <si>
    <t>1630022508</t>
  </si>
  <si>
    <t>1630027385</t>
  </si>
  <si>
    <t>01/06/2016</t>
  </si>
  <si>
    <t>20/07/2016</t>
  </si>
  <si>
    <t>1630030065</t>
  </si>
  <si>
    <t>19/08/2016</t>
  </si>
  <si>
    <t>1630038373</t>
  </si>
  <si>
    <t>04/08/2016</t>
  </si>
  <si>
    <t>19/09/2016</t>
  </si>
  <si>
    <t>000001-2016-ELETTR</t>
  </si>
  <si>
    <t>20/04/2016</t>
  </si>
  <si>
    <t>Per lavori di sgombero neve</t>
  </si>
  <si>
    <t>21/05/2016</t>
  </si>
  <si>
    <t>26</t>
  </si>
  <si>
    <t>Fattura di vendita</t>
  </si>
  <si>
    <t>Z400C7EB17</t>
  </si>
  <si>
    <t>14/09/2016</t>
  </si>
  <si>
    <t>2620000135201601</t>
  </si>
  <si>
    <t>26/07/2016</t>
  </si>
  <si>
    <t>ASSUNZIONE IMPEGNO DI SPESA PER FORNITURA ACQUA IMMOBILI COMUNALI ANNO 2016</t>
  </si>
  <si>
    <t>28/07/2016</t>
  </si>
  <si>
    <t>27/08/2016</t>
  </si>
  <si>
    <t>2620100005201601</t>
  </si>
  <si>
    <t>2620100006201601</t>
  </si>
  <si>
    <t>1674</t>
  </si>
  <si>
    <t>NOLEGGIO MENSILE FOTOCOPIATRORE</t>
  </si>
  <si>
    <t>03/08/2016</t>
  </si>
  <si>
    <t>3/413</t>
  </si>
  <si>
    <t>18/03/2016</t>
  </si>
  <si>
    <t>Z4B0D7924A</t>
  </si>
  <si>
    <t>23/03/2016</t>
  </si>
  <si>
    <t>22/04/2016</t>
  </si>
  <si>
    <t>3/940</t>
  </si>
  <si>
    <t>Z160D792B6</t>
  </si>
  <si>
    <t>017270800206028</t>
  </si>
  <si>
    <t>017270800210616</t>
  </si>
  <si>
    <t>017271900205017</t>
  </si>
  <si>
    <t>017279990204014</t>
  </si>
  <si>
    <t>017279990201014</t>
  </si>
  <si>
    <t>017279990203014</t>
  </si>
  <si>
    <t>017279990205014</t>
  </si>
  <si>
    <t>017279990202014</t>
  </si>
  <si>
    <t>017270800210618</t>
  </si>
  <si>
    <t>017279990202015</t>
  </si>
  <si>
    <t>02/08/2016</t>
  </si>
  <si>
    <t>03/09/2016</t>
  </si>
  <si>
    <t>017279990205015</t>
  </si>
  <si>
    <t>017279990203015</t>
  </si>
  <si>
    <t>017279990204015</t>
  </si>
  <si>
    <t>017279990201015</t>
  </si>
  <si>
    <t>2466/FE</t>
  </si>
  <si>
    <t>18/08/2016</t>
  </si>
  <si>
    <t>Determina Area Amministrativa n. 50 del 20.07.16</t>
  </si>
  <si>
    <t>Z9C1AB6265</t>
  </si>
  <si>
    <t>24/08/2016</t>
  </si>
  <si>
    <t>17/10/2016</t>
  </si>
  <si>
    <t>164143</t>
  </si>
  <si>
    <t>04/09/2016</t>
  </si>
  <si>
    <t>22/09/2016</t>
  </si>
  <si>
    <t>8A00811004</t>
  </si>
  <si>
    <t>08/09/2016</t>
  </si>
  <si>
    <t>5BIM 2016</t>
  </si>
  <si>
    <t>17/11/2016</t>
  </si>
  <si>
    <t>8A00628806</t>
  </si>
  <si>
    <t>08/07/2016</t>
  </si>
  <si>
    <t>4BIM 2016</t>
  </si>
  <si>
    <t>18/10/2016</t>
  </si>
  <si>
    <t>8A00423596</t>
  </si>
  <si>
    <t>17/08/2016</t>
  </si>
  <si>
    <t>2138/FE</t>
  </si>
  <si>
    <t>27/06/2016</t>
  </si>
  <si>
    <t>Determina n.69 del 17.09.2014; Fornitura software applicativo sotto riportato in licenza d'uso al Comune di Massello; Installazione e addestramento al personale</t>
  </si>
  <si>
    <t>ZCB10D6405</t>
  </si>
  <si>
    <t>26/08/2016</t>
  </si>
  <si>
    <t>233/FE</t>
  </si>
  <si>
    <t>2/PA</t>
  </si>
  <si>
    <t>04/07/2016</t>
  </si>
  <si>
    <t>REALIZZAZIONE PROGETTO</t>
  </si>
  <si>
    <t>MALVA ARNALDI scuola teorico pratica</t>
  </si>
  <si>
    <t>13/08/2016</t>
  </si>
  <si>
    <t>PREDISPOSIZIONE TECNICA PROGETTO</t>
  </si>
  <si>
    <t>ZDD14C54FE</t>
  </si>
  <si>
    <t>8716262896</t>
  </si>
  <si>
    <t>20/09/2016</t>
  </si>
  <si>
    <t>Fattura Elettronica relativa all'Identificativo Rendiconto 2087979570</t>
  </si>
  <si>
    <t>30/10/2016</t>
  </si>
  <si>
    <t>01888000403</t>
  </si>
  <si>
    <t>Il Suo Codice Cliente B46499 La Matricola del Suo contatore 62454889 Scissione pag.ex Art17ter DPR633/72 5,50 Periodo di riferimento 01 LUGLIO 2016 31 AGOSTO 2016</t>
  </si>
  <si>
    <t>31/10/2016</t>
  </si>
  <si>
    <t>01888000370</t>
  </si>
  <si>
    <t>La Matricola del Suo contatore Il Suo Codice Cliente B46499 - Scissione pag.ex Art17ter DPR633/72 27,05</t>
  </si>
  <si>
    <t>SST16VE-00090</t>
  </si>
  <si>
    <t>ASSUNZIONE IMPEGNO DI SPESA PER SERVIZIO IGIENE AMBIENTALE</t>
  </si>
  <si>
    <t>Z211934F5A</t>
  </si>
  <si>
    <t>ACEA SST S.R.L. SERV. STRUMENTALI TERROTORALI</t>
  </si>
  <si>
    <t>10381250017</t>
  </si>
  <si>
    <t>184036</t>
  </si>
  <si>
    <t>06/09/2016</t>
  </si>
  <si>
    <t>F15000216</t>
  </si>
  <si>
    <t>30/09/2016</t>
  </si>
  <si>
    <t>189S</t>
  </si>
  <si>
    <t>29/08/2016</t>
  </si>
  <si>
    <t>15/09/2016</t>
  </si>
  <si>
    <t>E10</t>
  </si>
  <si>
    <t>Sistemazione muri lungo la strada per Aiasse. Certificato di pagamento n. 2</t>
  </si>
  <si>
    <t>25/06/2016</t>
  </si>
  <si>
    <t>3</t>
  </si>
  <si>
    <t>CIG  Z6C16AE126</t>
  </si>
  <si>
    <t>Z6C16AE126</t>
  </si>
  <si>
    <t>04/PA</t>
  </si>
  <si>
    <t>PROGETTAZIONE E DIREZIONE LAVORI DI MANUTENZIONE LUNGO IL SENTIERO BALSIGLIA-CASTELLO</t>
  </si>
  <si>
    <t>Z9A1689C5D</t>
  </si>
  <si>
    <t>10/12/2016</t>
  </si>
  <si>
    <t>3/PA</t>
  </si>
  <si>
    <t>Z3E16D0A7B</t>
  </si>
  <si>
    <t>017270800210617</t>
  </si>
  <si>
    <t>illumin. pubbilca loc. molino</t>
  </si>
  <si>
    <t>017270800206022</t>
  </si>
  <si>
    <t>12/08/2016</t>
  </si>
  <si>
    <t>23/09/2016</t>
  </si>
  <si>
    <t>017270800210619</t>
  </si>
  <si>
    <t>1630043303</t>
  </si>
  <si>
    <t>20/10/2016</t>
  </si>
  <si>
    <t>004700978468</t>
  </si>
  <si>
    <t>FATTPA 1_16</t>
  </si>
  <si>
    <t>29/07/2016</t>
  </si>
  <si>
    <t>SISTEMAZIONE FRANA DI CROLLO IN LOCALITA' GROS PASSET, LUNGO STRADA COMUNALE PER BALSIGLIA</t>
  </si>
  <si>
    <t>ZBB1A0610A</t>
  </si>
  <si>
    <t>MAMILO SRL</t>
  </si>
  <si>
    <t>10319950019</t>
  </si>
  <si>
    <t>29/09/2016</t>
  </si>
  <si>
    <t>PROGETTAZIONE E DIREZIONE LAVORI SISTEMAZIONE MURI LUNGO LA STRADA COMUNALE PER AJASSE</t>
  </si>
  <si>
    <t>Z5114C557F</t>
  </si>
  <si>
    <t>450/PA</t>
  </si>
  <si>
    <t>05/09/2016</t>
  </si>
  <si>
    <t>Attivita' di supporto esterno al RUP per predisporre gli atti per l affidamento per il quinquennio 2016/2020 del servizio di pianificazione e gestione forestale dei patrimoni boschivi per il Vostro e per altri 15 Comuni. PSR 2007/2013 - Misura 225</t>
  </si>
  <si>
    <t>ZF618434ED</t>
  </si>
  <si>
    <t>LINEAPA DI ISAIJA PATRIZIA</t>
  </si>
  <si>
    <t>10865490014</t>
  </si>
  <si>
    <t>SJIPRZ74B64L219G</t>
  </si>
  <si>
    <t>16/11/2016</t>
  </si>
  <si>
    <t>05/10/2016</t>
  </si>
  <si>
    <t>FATTPA 7_16</t>
  </si>
  <si>
    <t>03/06/2016</t>
  </si>
  <si>
    <t>PROGRAMMA DI SVILUPPO RURALE 2007-2013 REGIONE PIEMONTE - MISURA 322 - Progetto definitivo di Centro Polifunzionale sito in Borgata Roberso a Massello - SALDO</t>
  </si>
  <si>
    <t>FATTPA 13_16</t>
  </si>
  <si>
    <t>16/09/2016</t>
  </si>
  <si>
    <t>PROGRAMMA DI SVILUPPO RURALE 2007-2013 REGIONE NOTA CREDITO - PIEMONTE - MISURA 322 - Progetto definitivo di Centro Polifunzionale sito in Borgata Roberso a Massello - SALDO</t>
  </si>
  <si>
    <t>23</t>
  </si>
  <si>
    <t>FATTURA P.A.</t>
  </si>
  <si>
    <t>VF - EDIL MATERIALI S.A.S.</t>
  </si>
  <si>
    <t>06574820012</t>
  </si>
  <si>
    <t>19/10/2016</t>
  </si>
  <si>
    <t>004700733553</t>
  </si>
  <si>
    <t>004701048435</t>
  </si>
  <si>
    <t>004701192286</t>
  </si>
  <si>
    <t>09/09/2016</t>
  </si>
  <si>
    <t>22/10/2016</t>
  </si>
  <si>
    <t>004701358563</t>
  </si>
  <si>
    <t>09/10/2016</t>
  </si>
  <si>
    <t>12/10/2016</t>
  </si>
  <si>
    <t>11/11/2016</t>
  </si>
  <si>
    <t>2476 6</t>
  </si>
  <si>
    <t>Z56180401E</t>
  </si>
  <si>
    <t>13/10/2016</t>
  </si>
  <si>
    <t>02/01/2017</t>
  </si>
  <si>
    <t>ZF4IA4C069</t>
  </si>
  <si>
    <t>261/91</t>
  </si>
  <si>
    <t>2068</t>
  </si>
  <si>
    <t>SPESE PER NOLEGGIO FOTOCOPIATORE</t>
  </si>
  <si>
    <t>8716285698</t>
  </si>
  <si>
    <t>Fattura Elettronica relativa all'Identificativo Rendiconto 2088467705</t>
  </si>
  <si>
    <t>30/11/2016</t>
  </si>
  <si>
    <t>26/10/2016</t>
  </si>
  <si>
    <t>VP/0005832</t>
  </si>
  <si>
    <t>ACQUISTO MATERIALE VARIO DI CANCELLERIA  MEDIANTE MEPA/CONSIP (ORDINE DIRETTO DI ACQUISTO N. 3214659 DEL 12.10.16) IMPEGNO DI SPESA. (CIG. Z3C1B8EEE9</t>
  </si>
  <si>
    <t>Z3C1B8EEE9</t>
  </si>
  <si>
    <t>18/11/2016</t>
  </si>
  <si>
    <t>7PA</t>
  </si>
  <si>
    <t>1 CORONA DI ALLORO CON DICITURA
MASSELLO AI PARTIGIANI</t>
  </si>
  <si>
    <t>ZED1AF1F98</t>
  </si>
  <si>
    <t>LONG DELIA</t>
  </si>
  <si>
    <t>05431020014</t>
  </si>
  <si>
    <t>LNGDLE54M70G463K</t>
  </si>
  <si>
    <t>19/11/2016</t>
  </si>
  <si>
    <t>B000370/2016</t>
  </si>
  <si>
    <t>ACQUISTO ABBONAMENTI PER TRASPORTO ALUNNO SCUOLA ELEMENTARE CIG Z5F1B0B86A</t>
  </si>
  <si>
    <t>Z5F1B0B86A</t>
  </si>
  <si>
    <t>SADEM S.P.A.</t>
  </si>
  <si>
    <t>00471480012</t>
  </si>
  <si>
    <t>017279990202016</t>
  </si>
  <si>
    <t>03/10/2016</t>
  </si>
  <si>
    <t>04/11/2016</t>
  </si>
  <si>
    <t>017279990203016</t>
  </si>
  <si>
    <t>017271900205018</t>
  </si>
  <si>
    <t>017271900205011</t>
  </si>
  <si>
    <t>14/10/2016</t>
  </si>
  <si>
    <t>6</t>
  </si>
  <si>
    <t>F15000285</t>
  </si>
  <si>
    <t>02/11/2016</t>
  </si>
  <si>
    <t>226595</t>
  </si>
  <si>
    <t>07/11/2016</t>
  </si>
  <si>
    <t>09/11/2016</t>
  </si>
  <si>
    <t>07/12/2016</t>
  </si>
  <si>
    <t>8716302092</t>
  </si>
  <si>
    <t>10/11/2016</t>
  </si>
  <si>
    <t>Fattura Elettronica relativa all'Identificativo Rendiconto 2088902518</t>
  </si>
  <si>
    <t>30/12/2016</t>
  </si>
  <si>
    <t>000006-2016-2016</t>
  </si>
  <si>
    <t>PMO MANUTENZIONE PERIODICA STRADE (Riaccertamento Straordinario D.Lgs. 118/2011)</t>
  </si>
  <si>
    <t>13/PA</t>
  </si>
  <si>
    <t>PROGETTAZIONE E DIREZIONE LAVORI TRIENNALI DI MANUTENZIONE RETI SCOLO E DRENAGGI STRADE</t>
  </si>
  <si>
    <t>Z440D0930C</t>
  </si>
  <si>
    <t>28/11/2016</t>
  </si>
  <si>
    <t>12/PA</t>
  </si>
  <si>
    <t>PROGETTAZIONE E DIREZIONE LAVORI TRIENNALI DI MANUTENZIONE RETE SENTIERI</t>
  </si>
  <si>
    <t>27/11/2016</t>
  </si>
  <si>
    <t>290/91</t>
  </si>
  <si>
    <t>2333</t>
  </si>
  <si>
    <t>24/10/2016</t>
  </si>
  <si>
    <t>01888000508</t>
  </si>
  <si>
    <t>La Matricola del Suo contatore 62454889 Scissione pag.ex Art17ter DPR633/72 7,61 Periodo di riferimento 01 SETTEMBRE 2016 31 OTTOBRE 2016 Il Suo Codice Cliente B46499</t>
  </si>
  <si>
    <t>31/12/2016</t>
  </si>
  <si>
    <t>00382/12</t>
  </si>
  <si>
    <t>ASSISTENZA CONTABILE</t>
  </si>
  <si>
    <t>Z721C155E8</t>
  </si>
  <si>
    <t>ENTI REV S R L</t>
  </si>
  <si>
    <t>02037190044</t>
  </si>
  <si>
    <t>00116/12</t>
  </si>
  <si>
    <t>ASSISTENZA CONTABILE I SEMESTRE</t>
  </si>
  <si>
    <t>01/07/2016</t>
  </si>
  <si>
    <t>38</t>
  </si>
  <si>
    <t>07/10/2016</t>
  </si>
  <si>
    <t>23/11/2016</t>
  </si>
  <si>
    <t>11/12/2016</t>
  </si>
  <si>
    <t>21/PA</t>
  </si>
  <si>
    <t>CIG Z661C1559D - assistenza giudiziale avanti il TAR per il Piemonte nell'intervento ad adiuvandum proposto nel giudizio n. 122/2016 RG</t>
  </si>
  <si>
    <t>Francesco Ferrari</t>
  </si>
  <si>
    <t>03170880961</t>
  </si>
  <si>
    <t>FRRFNC70T24F205A</t>
  </si>
  <si>
    <t>23/12/2016</t>
  </si>
  <si>
    <t>14/12/2016</t>
  </si>
  <si>
    <t>010/16</t>
  </si>
  <si>
    <t>Prestazioni effettuate - Lavori urgenti di ripristino viabilità di accesso alla borgata Balziglia - Sistemazione versante località Gros Passet.</t>
  </si>
  <si>
    <t>GEODATA ENGINEERING S.P.A.</t>
  </si>
  <si>
    <t>04639280017</t>
  </si>
  <si>
    <t>2590</t>
  </si>
  <si>
    <t>25/11/2016</t>
  </si>
  <si>
    <t>noleggio fotocopiatore novembre</t>
  </si>
  <si>
    <t>1630049695</t>
  </si>
  <si>
    <t>1630061978</t>
  </si>
  <si>
    <t>01/12/2016</t>
  </si>
  <si>
    <t>19/01/2017</t>
  </si>
  <si>
    <t>1630053467</t>
  </si>
  <si>
    <t>20/12/2016</t>
  </si>
  <si>
    <t>017270800210611</t>
  </si>
  <si>
    <t>017270800206023</t>
  </si>
  <si>
    <t>017271900205019</t>
  </si>
  <si>
    <t>8716337527</t>
  </si>
  <si>
    <t>02/12/2016</t>
  </si>
  <si>
    <t>Fattura Elettronica relativa all'Identificativo Rendiconto 2089228456</t>
  </si>
  <si>
    <t>03/12/2016</t>
  </si>
  <si>
    <t>30/01/2017</t>
  </si>
  <si>
    <t>247884</t>
  </si>
  <si>
    <t>06/12/2016</t>
  </si>
  <si>
    <t>06/01/2017</t>
  </si>
  <si>
    <t>TOTALI FATTURE:</t>
  </si>
  <si>
    <t>IND. TEMPESTIVITA' FATTURE:</t>
  </si>
  <si>
    <t>Tempestività dei Pagamenti - Elenco Mandati senza Fatture - Periodo 01/01/2016 - 31/12/2016</t>
  </si>
  <si>
    <t>REGIONE PIEMONTE (I.R.A.P.)</t>
  </si>
  <si>
    <t>IRAP SU STIPENDI ANNO 2016</t>
  </si>
  <si>
    <t>OBIALERO STEFANIA pronta cassa</t>
  </si>
  <si>
    <t>rimborso spese economo - pagamento canone Rai</t>
  </si>
  <si>
    <t>rimborso servizio economato 2015 - bollettini postali</t>
  </si>
  <si>
    <t>SELLA IVAN PASCAL</t>
  </si>
  <si>
    <t>RIMBORSO SPESE VIAGGIO 2015</t>
  </si>
  <si>
    <t>LEGGER Barbara</t>
  </si>
  <si>
    <t>RIMBORSO BENZINA LUGLIO 2015</t>
  </si>
  <si>
    <t>CITTA' METROPOLITANA DI TORINO</t>
  </si>
  <si>
    <t>SERVIZIO LINEA BUS 520 PROT 985</t>
  </si>
  <si>
    <t>ZA210E86F4</t>
  </si>
  <si>
    <t>PROVIBUS PROVINCIA: SERVIZIO DI TRASPORTO PUBBLICO A CHIAMAT A</t>
  </si>
  <si>
    <t>PROLUNGAMENTO LOCALITA' MOLINOANNO 2014</t>
  </si>
  <si>
    <t>PROLUNGAMENTO LOCALITA' MOLINOANNO 2015</t>
  </si>
  <si>
    <t>COMUNE DI PINASCA</t>
  </si>
  <si>
    <t>CONVENZIONE POLIZIA MUNICIPALE 2015</t>
  </si>
  <si>
    <t>COMUNE DI PERRERO</t>
  </si>
  <si>
    <t>ELSYNET COMUNE PERRERO BANDA LARGA</t>
  </si>
  <si>
    <t>CONVENZIONE SCUOLA ELEMENTARE 2014/2015 ACCONTO</t>
  </si>
  <si>
    <t>CONVENZIONE GESTIONE SCUOLA MEDIA SALDO 2014/2015 - ACCONTO 2015/2016</t>
  </si>
  <si>
    <t>QUOTA RIMBORSO PASTI LONG ERI VS REVERSALE 38/2016</t>
  </si>
  <si>
    <t>RIMBORSO QUOTA ANNO 2014</t>
  </si>
  <si>
    <t>QUOTA SCUOLA MALVA ANNO 2015</t>
  </si>
  <si>
    <t>UNIONE MONTANA DEI COMUNI VALLI CHISONE E GERMANASCA</t>
  </si>
  <si>
    <t>SERVIZI SOCIALI QUOTA COMUNE PRIMA TRANCHE</t>
  </si>
  <si>
    <t>CONSORZIO ACEA PINEROLESE</t>
  </si>
  <si>
    <t>pagamento reversale n. 134 del 03.02.2016 (dicembre 2015)</t>
  </si>
  <si>
    <t>Z8815C1452</t>
  </si>
  <si>
    <t>BERTALOT LUISA</t>
  </si>
  <si>
    <t>RIMBORSO SPESE VIAGGI 2015 - BERTALOT LUISA - VERIFICARE CREDITORE</t>
  </si>
  <si>
    <t>LONG FEDERICA</t>
  </si>
  <si>
    <t>RIMBORSO SPESE VIAGGI 2015</t>
  </si>
  <si>
    <t>CALLIERO VALTER</t>
  </si>
  <si>
    <t>RIMBORSO SPESE VIAGGIO ANNO 2015</t>
  </si>
  <si>
    <t>IRAP SU STIPENDI ANNO 2016 APRILE</t>
  </si>
  <si>
    <t>IRAP CARICO ENTE STIPENDI DIPENDENTE ALTRA PA APRILE 2016</t>
  </si>
  <si>
    <t>SERVIZIO IGIENE AMBIENTALE 2015</t>
  </si>
  <si>
    <t>SERVIZIO IGIENE AMBIENTALE ANNO 2015</t>
  </si>
  <si>
    <t>SERVIZIO IGIENE AMBIENTALE R.T. SM 01/2016</t>
  </si>
  <si>
    <t>SERVIZIO IGIENE AMBIENTALE R.T. SM 02/2016</t>
  </si>
  <si>
    <t>MICOL LUCIANO</t>
  </si>
  <si>
    <t>LIQUIDAZIONE ONORARI AI COMPONENTI DI SEGGIO PER ILO  REFERENDUM POPOLARE DEL 17/04/2016.</t>
  </si>
  <si>
    <t>JAHIER ELENA MARIA</t>
  </si>
  <si>
    <t>GAYDOU CORRADO</t>
  </si>
  <si>
    <t>PONS MARILENA</t>
  </si>
  <si>
    <t>SANMARTINO IVAN</t>
  </si>
  <si>
    <t>AGENZIA DELLE ENTRATE</t>
  </si>
  <si>
    <t>IVA A DEBITO I TRIMESTRE 2016</t>
  </si>
  <si>
    <t>IRAP SU STIPENDI FEDERICA LONG</t>
  </si>
  <si>
    <t>LIQUIDAZIONE ONORARI AI COMPONENTI DI SEGGIO PER LE ELEZIONI AMMINISTRATIVE DEL 05.06.2016</t>
  </si>
  <si>
    <t>RICELI ANITA</t>
  </si>
  <si>
    <t>PONS MARCO</t>
  </si>
  <si>
    <t>TRON GRAZIELLA</t>
  </si>
  <si>
    <t>TESORERIA COMUNALE</t>
  </si>
  <si>
    <t>COMMISSIONI BANCARIE</t>
  </si>
  <si>
    <t>SPESE TENUTA CONTO BANCARIO</t>
  </si>
  <si>
    <t>VOLKSWAGEN BANK</t>
  </si>
  <si>
    <t>PAGAMENTO ADUE                MANDATO 406904RA00001101089738NOME VOLKSWAGEN BANK GMBH2F 3B</t>
  </si>
  <si>
    <t>DIVERSI</t>
  </si>
  <si>
    <t>PAGAMENTO TELEFONO            MANDATO 8002010001210080883410NOME TELECOMITALIA SPA2F 5</t>
  </si>
  <si>
    <t>IMPOSTA DI BOLLO</t>
  </si>
  <si>
    <t>21/07/2016</t>
  </si>
  <si>
    <t>OBIALERO STEFANIA</t>
  </si>
  <si>
    <t>SPESE PER STRAORDINARI ELEZIONI COMUNALI</t>
  </si>
  <si>
    <t>STRAORDINARIO ELEZIONI 05.06.2016</t>
  </si>
  <si>
    <t>IRAP SU STRAORDINARI ELETTORALI COMUNALI</t>
  </si>
  <si>
    <t>IRAP SU STRAORDINARIO OBIALERO STEFANIA</t>
  </si>
  <si>
    <t>IRAP SU STRAORDINARIO REFERENDUM 17.04.2016 CALLIERO</t>
  </si>
  <si>
    <t>INPDAP (C.P.D.E.L.) cod. Tesoreria 4056</t>
  </si>
  <si>
    <t>CPDEL STRAORDINARI COMUNALI 2016</t>
  </si>
  <si>
    <t>PPP.611061434702.PPP</t>
  </si>
  <si>
    <t>PAGAMENTO VS REV. 572, 513, 465, 329, 393</t>
  </si>
  <si>
    <t>CASSA DEPOSITI E PRESTITI C/C 20134 - mef</t>
  </si>
  <si>
    <t>PAGAMENTO ADUE B2BMANDATO 2928440008717 NOMECASSA DEPOSITI E PRESTITI</t>
  </si>
  <si>
    <t>CASSA DEPOSITI E PRESTITI C/C 29814</t>
  </si>
  <si>
    <t>ISTIT. PER IL CREDITO SPORTIVO</t>
  </si>
  <si>
    <t>RATA MUTUI SCAD 30062016  1 MAV</t>
  </si>
  <si>
    <t>ENEL SERVIZIO ELETTRICO</t>
  </si>
  <si>
    <t>PAGAMENTI DIVERSI             MANDATO O563610436759152 NOME ENEL2F 3B A5</t>
  </si>
  <si>
    <t>BOLLO UNIMOG</t>
  </si>
  <si>
    <t>BOLLO PULLMINO ANNI 2013 - 2015</t>
  </si>
  <si>
    <t>CANONE RAI 2016</t>
  </si>
  <si>
    <t>RIMBORSO ALUNNO ELEMENTARE TRASPORTO MASSELLO PERRERO</t>
  </si>
  <si>
    <t>RIMBORSO ALUNNO TRASPORTO SCOLASTICO MASSELLO PERRERO</t>
  </si>
  <si>
    <t>PAGAMENTO REV. 633 DEL 27.07.2016 E N. 705 DEL 22.08.2016</t>
  </si>
  <si>
    <t>SPESE PER STAMPA BLOCCHETTI  PESCA NO KILL (REGOLARIZZA REV 175)</t>
  </si>
  <si>
    <t>SPESA PER MATERIALE PESCA NO KILL (REGOLARIZZA REV. 177)</t>
  </si>
  <si>
    <t>pagamento vs rev. 764 del 21.09.2016</t>
  </si>
  <si>
    <t>SERVIZI SOCIALI QUOTA COMUNE anno 2016</t>
  </si>
  <si>
    <t>COMUNE DI PINEROLO</t>
  </si>
  <si>
    <t>QUOTE 2015 - SISTEMA BIBLIOTECARIO PINEROLESE</t>
  </si>
  <si>
    <t>CONVENZIONE GESTIONE SCUOLA MEDIA SALDO ad agosto 2016 + saldo rev 58/61</t>
  </si>
  <si>
    <t>AON s.r.l.</t>
  </si>
  <si>
    <t>AFFIDAMENTO SERVIZO DI COPERTURA ASSICURATIVA PERIODO 01/12/2016 - 30/11/2017</t>
  </si>
  <si>
    <t>MINOTTA GIANFRANCO</t>
  </si>
  <si>
    <t>SERVIZIO DI PIANIFICAZIONE E GESTIONE FORESTALE DEI PATRIMONI BOSCHIVI DEI COMUNI DI MASSELLO, SALZA DI PINEROLO, PRALI, PERRERO, POMARETTO, PRAGELATO, USSEAUX, FENESTRELLE, ROURE, PEROSA ARGENTINA, PINASCA, INVERSO PINASCA, VILLAR PEROSA, SAN GERMANO CHI</t>
  </si>
  <si>
    <t>MARANNANO GIANLUCA</t>
  </si>
  <si>
    <t>BORGOGNO MONDINO ENRICO CORRADO</t>
  </si>
  <si>
    <t>GERBALDO STEFANO</t>
  </si>
  <si>
    <t>MICHIELETTO GIUSEPPE</t>
  </si>
  <si>
    <t>IRAP SU DIPENDENTE ALTRA PA STIPENDI NOVEMBRE 2016</t>
  </si>
  <si>
    <t>IRAP SU STIPENDI SEGRETARIO SCAVALCO NOVEMBRE 2016</t>
  </si>
  <si>
    <t>IRAP CARICO ENTE SU COMPENSI COMMISSARI BANDO FORESTALE</t>
  </si>
  <si>
    <t>PAGAMENTO SANZIONI E INTERESSI RAVVEDIMENTO OPEROSO SPLIT PAYMENT OTTOBRE 2016</t>
  </si>
  <si>
    <t>COMUNE DI SAN GERMANO CHISONE</t>
  </si>
  <si>
    <t>RIMBORSO SPESE ANTICIPATE DAL  SAN GERMANO CHISONE PER SERVIZI IN MATERIA DI SICUREZZA E IGIENE SUL LAVORO E SPESE PER ACCERTAMENTI SANITARI</t>
  </si>
  <si>
    <t>04/12/2016</t>
  </si>
  <si>
    <t>REFERENDUM COSTITUZIONALE DEL  04.12.2016 - LIQUIDAZIONE COMPONENTI SEGGIO</t>
  </si>
  <si>
    <t>STREPPARAVA DANIELA</t>
  </si>
  <si>
    <t>IRAP STIPENDI DICEMBRE DEMOGRAFICA</t>
  </si>
  <si>
    <t>IRAP SU SCAVALCO SEGRETERIO</t>
  </si>
  <si>
    <t>IRAP SU SOLARO STIPENDI DICEMBRE</t>
  </si>
  <si>
    <t>FATTURA PA 21 DEL 18.11.2016</t>
  </si>
  <si>
    <t>Z661C1559D</t>
  </si>
  <si>
    <t>PMO SISTEMAZIONE VERSANETE S.DA BALZIGLIA</t>
  </si>
  <si>
    <t>22/12/2016</t>
  </si>
  <si>
    <t>bollo pulmino</t>
  </si>
  <si>
    <t>ADESIONE ALLA CONVENZIONE CONSIP PER FORNITURA DI CARBURANTE DA AUTOTRAZIONE PER GLI AUTOMEZZI COMUNALI MEDIANTE FUEL CARD. CIG ZE81BC1136</t>
  </si>
  <si>
    <t>ZE81BC1136</t>
  </si>
  <si>
    <t>ACQUISTO CORDLESS</t>
  </si>
  <si>
    <t>MATERIALE FARRAMENTA</t>
  </si>
  <si>
    <t>SCONTRINO BOLLA</t>
  </si>
  <si>
    <t>RESIDUO BOLLI PER AGGIORNAMENTO SITUAZIONE CONTABILE</t>
  </si>
  <si>
    <t>ABBONAMENTO LOG ME IN</t>
  </si>
  <si>
    <t>PAGAMENTO F24 ELEMENTI IDENTIFICATIVI</t>
  </si>
  <si>
    <t>FLUSSO F24EP DEL 16/03</t>
  </si>
  <si>
    <t>PROVVISORI 34 E 35</t>
  </si>
  <si>
    <t>VERSAMENTO TRIBUTI F24-EP - VS. INVIO FLUSSO ENTRATEL DEL 23/12 SENZA EMISSIONE DI MANDATO</t>
  </si>
  <si>
    <t>PAGAMENTO BOLLI A CARICO ENTE</t>
  </si>
  <si>
    <t>PAGAMENTO ADUE B2B            MANDATO 2928440008717 NOME    Cassa Depositi e Prestiti</t>
  </si>
  <si>
    <t>TOTALI MANDATI:</t>
  </si>
  <si>
    <t>IND. TEMPESTIVITA' MANDATI:</t>
  </si>
  <si>
    <t>TOTALI FINALI</t>
  </si>
  <si>
    <t>IND. TEMPESTIVITA' FINALE:</t>
  </si>
</sst>
</file>

<file path=xl/styles.xml><?xml version="1.0" encoding="utf-8"?>
<styleSheet xmlns="http://schemas.openxmlformats.org/spreadsheetml/2006/main">
  <fonts count="32">
    <font>
      <sz val="10"/>
      <name val="Arial"/>
    </font>
    <font>
      <b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sz val="10"/>
      <color indexed="8"/>
      <name val="Arial"/>
      <family val="2"/>
    </font>
    <font>
      <sz val="10"/>
      <name val="Arial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1"/>
      <color indexed="8"/>
      <name val="Calibri"/>
      <family val="2"/>
    </font>
    <font>
      <sz val="11"/>
      <color indexed="20"/>
      <name val="Calibri"/>
      <family val="2"/>
    </font>
    <font>
      <sz val="11"/>
      <color indexed="17"/>
      <name val="Calibri"/>
      <family val="2"/>
    </font>
    <font>
      <b/>
      <sz val="16"/>
      <color indexed="8"/>
      <name val="Calibri"/>
      <family val="2"/>
    </font>
    <font>
      <sz val="9"/>
      <color indexed="8"/>
      <name val="Calibri"/>
      <family val="2"/>
    </font>
    <font>
      <b/>
      <sz val="16"/>
      <name val="Calibri"/>
      <family val="2"/>
    </font>
    <font>
      <sz val="16"/>
      <name val="Calibri"/>
      <family val="2"/>
    </font>
    <font>
      <b/>
      <sz val="11"/>
      <name val="Calibri"/>
      <family val="2"/>
    </font>
    <font>
      <sz val="11"/>
      <name val="Calibri"/>
      <family val="2"/>
    </font>
    <font>
      <sz val="8"/>
      <color indexed="8"/>
      <name val="Calibri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indexed="8"/>
      <name val="Arial"/>
      <family val="2"/>
    </font>
    <font>
      <b/>
      <sz val="9"/>
      <color indexed="8"/>
      <name val="Calibri"/>
      <family val="2"/>
    </font>
  </fonts>
  <fills count="3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0"/>
      </patternFill>
    </fill>
    <fill>
      <patternFill patternType="solid">
        <fgColor indexed="42"/>
        <bgColor indexed="0"/>
      </patternFill>
    </fill>
    <fill>
      <patternFill patternType="solid">
        <fgColor indexed="2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 tint="-0.249977111117893"/>
        <bgColor indexed="0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41"/>
        <bgColor indexed="64"/>
      </patternFill>
    </fill>
  </fills>
  <borders count="2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</borders>
  <cellStyleXfs count="44">
    <xf numFmtId="0" fontId="0" fillId="0" borderId="0"/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0" borderId="2" applyNumberFormat="0" applyFill="0" applyAlignment="0" applyProtection="0"/>
    <xf numFmtId="0" fontId="6" fillId="17" borderId="3" applyNumberFormat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7" fillId="7" borderId="1" applyNumberFormat="0" applyAlignment="0" applyProtection="0"/>
    <xf numFmtId="0" fontId="8" fillId="22" borderId="0" applyNumberFormat="0" applyBorder="0" applyAlignment="0" applyProtection="0"/>
    <xf numFmtId="0" fontId="2" fillId="0" borderId="0"/>
    <xf numFmtId="0" fontId="9" fillId="0" borderId="0"/>
    <xf numFmtId="0" fontId="10" fillId="23" borderId="4" applyNumberFormat="0" applyFont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16" fillId="0" borderId="7" applyNumberFormat="0" applyFill="0" applyAlignment="0" applyProtection="0"/>
    <xf numFmtId="0" fontId="17" fillId="0" borderId="8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9" applyNumberFormat="0" applyFill="0" applyAlignment="0" applyProtection="0"/>
    <xf numFmtId="0" fontId="19" fillId="3" borderId="0" applyNumberFormat="0" applyBorder="0" applyAlignment="0" applyProtection="0"/>
    <xf numFmtId="0" fontId="20" fillId="4" borderId="0" applyNumberFormat="0" applyBorder="0" applyAlignment="0" applyProtection="0"/>
  </cellStyleXfs>
  <cellXfs count="226">
    <xf numFmtId="0" fontId="0" fillId="0" borderId="0" xfId="0"/>
    <xf numFmtId="4" fontId="0" fillId="0" borderId="0" xfId="0" applyNumberFormat="1" applyAlignment="1">
      <alignment horizontal="right"/>
    </xf>
    <xf numFmtId="4" fontId="1" fillId="0" borderId="0" xfId="0" applyNumberFormat="1" applyFont="1" applyAlignment="1">
      <alignment horizontal="right"/>
    </xf>
    <xf numFmtId="49" fontId="0" fillId="0" borderId="0" xfId="0" applyNumberFormat="1" applyAlignment="1">
      <alignment horizontal="center"/>
    </xf>
    <xf numFmtId="49" fontId="0" fillId="0" borderId="0" xfId="0" applyNumberFormat="1" applyAlignment="1"/>
    <xf numFmtId="49" fontId="0" fillId="0" borderId="0" xfId="0" applyNumberFormat="1" applyAlignment="1">
      <alignment horizontal="left"/>
    </xf>
    <xf numFmtId="49" fontId="1" fillId="0" borderId="0" xfId="0" applyNumberFormat="1" applyFont="1" applyAlignment="1">
      <alignment horizontal="right"/>
    </xf>
    <xf numFmtId="0" fontId="0" fillId="0" borderId="0" xfId="0" applyAlignment="1" applyProtection="1">
      <alignment horizontal="center"/>
      <protection locked="0"/>
    </xf>
    <xf numFmtId="49" fontId="1" fillId="24" borderId="10" xfId="0" applyNumberFormat="1" applyFont="1" applyFill="1" applyBorder="1" applyAlignment="1">
      <alignment horizontal="center" wrapText="1" shrinkToFit="1"/>
    </xf>
    <xf numFmtId="49" fontId="1" fillId="24" borderId="10" xfId="0" applyNumberFormat="1" applyFont="1" applyFill="1" applyBorder="1" applyAlignment="1">
      <alignment horizontal="left"/>
    </xf>
    <xf numFmtId="49" fontId="1" fillId="24" borderId="10" xfId="0" applyNumberFormat="1" applyFont="1" applyFill="1" applyBorder="1" applyAlignment="1">
      <alignment horizontal="left" wrapText="1" shrinkToFit="1"/>
    </xf>
    <xf numFmtId="0" fontId="1" fillId="24" borderId="10" xfId="0" applyFont="1" applyFill="1" applyBorder="1"/>
    <xf numFmtId="0" fontId="1" fillId="24" borderId="10" xfId="0" applyNumberFormat="1" applyFont="1" applyFill="1" applyBorder="1" applyAlignment="1">
      <alignment horizontal="right" wrapText="1" shrinkToFit="1"/>
    </xf>
    <xf numFmtId="0" fontId="1" fillId="24" borderId="10" xfId="0" applyFont="1" applyFill="1" applyBorder="1" applyAlignment="1" applyProtection="1">
      <alignment horizontal="center"/>
    </xf>
    <xf numFmtId="0" fontId="0" fillId="0" borderId="0" xfId="0" applyFill="1" applyAlignment="1" applyProtection="1">
      <alignment horizontal="center"/>
      <protection locked="0"/>
    </xf>
    <xf numFmtId="0" fontId="18" fillId="0" borderId="0" xfId="30" applyNumberFormat="1" applyFont="1" applyBorder="1" applyAlignment="1">
      <alignment horizontal="center" vertical="center"/>
    </xf>
    <xf numFmtId="0" fontId="21" fillId="0" borderId="11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center" vertical="center"/>
    </xf>
    <xf numFmtId="49" fontId="21" fillId="0" borderId="0" xfId="30" applyNumberFormat="1" applyFont="1" applyFill="1" applyBorder="1" applyAlignment="1">
      <alignment horizontal="center" vertical="center"/>
    </xf>
    <xf numFmtId="0" fontId="21" fillId="0" borderId="0" xfId="30" applyNumberFormat="1" applyFont="1" applyFill="1" applyBorder="1" applyAlignment="1">
      <alignment horizontal="left" vertical="center"/>
    </xf>
    <xf numFmtId="4" fontId="21" fillId="0" borderId="0" xfId="30" applyNumberFormat="1" applyFont="1" applyFill="1" applyBorder="1" applyAlignment="1">
      <alignment horizontal="right" vertical="center"/>
    </xf>
    <xf numFmtId="49" fontId="21" fillId="0" borderId="0" xfId="30" applyNumberFormat="1" applyFont="1" applyFill="1" applyBorder="1" applyAlignment="1" applyProtection="1">
      <alignment horizontal="center" vertical="center"/>
    </xf>
    <xf numFmtId="3" fontId="21" fillId="0" borderId="0" xfId="30" applyNumberFormat="1" applyFont="1" applyFill="1" applyBorder="1" applyAlignment="1">
      <alignment horizontal="right" vertical="center"/>
    </xf>
    <xf numFmtId="3" fontId="21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center" vertical="center"/>
    </xf>
    <xf numFmtId="3" fontId="18" fillId="0" borderId="0" xfId="30" applyNumberFormat="1" applyFont="1" applyFill="1" applyBorder="1" applyAlignment="1">
      <alignment horizontal="right" vertical="center"/>
    </xf>
    <xf numFmtId="0" fontId="18" fillId="0" borderId="0" xfId="30" applyNumberFormat="1" applyFont="1" applyFill="1" applyBorder="1" applyAlignment="1">
      <alignment horizontal="center" vertical="center"/>
    </xf>
    <xf numFmtId="0" fontId="18" fillId="0" borderId="12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center" vertical="center"/>
    </xf>
    <xf numFmtId="49" fontId="18" fillId="0" borderId="13" xfId="30" applyNumberFormat="1" applyFont="1" applyBorder="1" applyAlignment="1">
      <alignment horizontal="center" vertical="center"/>
    </xf>
    <xf numFmtId="0" fontId="18" fillId="0" borderId="13" xfId="30" applyNumberFormat="1" applyFont="1" applyBorder="1" applyAlignment="1">
      <alignment horizontal="left" vertical="center"/>
    </xf>
    <xf numFmtId="4" fontId="18" fillId="0" borderId="13" xfId="30" applyNumberFormat="1" applyFont="1" applyBorder="1" applyAlignment="1">
      <alignment horizontal="right" vertical="center"/>
    </xf>
    <xf numFmtId="3" fontId="2" fillId="0" borderId="14" xfId="30" applyNumberFormat="1" applyFont="1" applyBorder="1" applyAlignment="1" applyProtection="1">
      <alignment horizontal="right" vertical="center"/>
      <protection locked="0"/>
    </xf>
    <xf numFmtId="0" fontId="2" fillId="0" borderId="0" xfId="30" applyNumberFormat="1" applyBorder="1" applyAlignment="1">
      <alignment horizontal="center" vertical="center"/>
    </xf>
    <xf numFmtId="49" fontId="2" fillId="0" borderId="0" xfId="30" applyNumberFormat="1" applyBorder="1" applyAlignment="1">
      <alignment horizontal="center" vertical="center"/>
    </xf>
    <xf numFmtId="0" fontId="2" fillId="0" borderId="0" xfId="30" applyNumberFormat="1" applyBorder="1" applyAlignment="1">
      <alignment horizontal="left" vertical="center"/>
    </xf>
    <xf numFmtId="4" fontId="2" fillId="0" borderId="0" xfId="30" applyNumberFormat="1" applyBorder="1" applyAlignment="1">
      <alignment horizontal="right" vertical="center"/>
    </xf>
    <xf numFmtId="49" fontId="2" fillId="0" borderId="0" xfId="30" applyNumberFormat="1" applyBorder="1" applyAlignment="1" applyProtection="1">
      <alignment horizontal="center" vertical="center"/>
      <protection locked="0"/>
    </xf>
    <xf numFmtId="3" fontId="2" fillId="0" borderId="0" xfId="30" applyNumberFormat="1" applyBorder="1" applyAlignment="1">
      <alignment horizontal="right" vertical="center"/>
    </xf>
    <xf numFmtId="3" fontId="2" fillId="0" borderId="0" xfId="30" applyNumberFormat="1" applyBorder="1" applyAlignment="1">
      <alignment horizontal="center" vertical="center"/>
    </xf>
    <xf numFmtId="3" fontId="2" fillId="0" borderId="0" xfId="30" applyNumberFormat="1" applyFill="1" applyBorder="1" applyAlignment="1">
      <alignment horizontal="center" vertical="center"/>
    </xf>
    <xf numFmtId="0" fontId="2" fillId="0" borderId="0" xfId="30" applyNumberFormat="1" applyFill="1" applyBorder="1" applyAlignment="1">
      <alignment horizontal="center" vertical="center"/>
    </xf>
    <xf numFmtId="0" fontId="22" fillId="0" borderId="0" xfId="30" applyNumberFormat="1" applyFont="1" applyBorder="1" applyAlignment="1">
      <alignment horizontal="center" vertical="center"/>
    </xf>
    <xf numFmtId="49" fontId="22" fillId="0" borderId="0" xfId="30" applyNumberFormat="1" applyFont="1" applyBorder="1" applyAlignment="1">
      <alignment horizontal="center" vertical="center"/>
    </xf>
    <xf numFmtId="0" fontId="22" fillId="0" borderId="0" xfId="30" applyNumberFormat="1" applyFont="1" applyBorder="1" applyAlignment="1">
      <alignment horizontal="left" vertical="center"/>
    </xf>
    <xf numFmtId="4" fontId="22" fillId="0" borderId="0" xfId="30" applyNumberFormat="1" applyFont="1" applyBorder="1" applyAlignment="1">
      <alignment horizontal="right" vertical="center"/>
    </xf>
    <xf numFmtId="0" fontId="22" fillId="0" borderId="0" xfId="31" applyNumberFormat="1" applyFont="1" applyFill="1" applyBorder="1" applyAlignment="1">
      <alignment horizontal="center" vertical="center" wrapText="1"/>
    </xf>
    <xf numFmtId="49" fontId="22" fillId="0" borderId="0" xfId="30" applyNumberFormat="1" applyFont="1" applyBorder="1" applyAlignment="1" applyProtection="1">
      <alignment horizontal="center" vertical="center"/>
      <protection locked="0"/>
    </xf>
    <xf numFmtId="3" fontId="22" fillId="0" borderId="0" xfId="30" applyNumberFormat="1" applyFont="1" applyBorder="1" applyAlignment="1">
      <alignment horizontal="right" vertical="center"/>
    </xf>
    <xf numFmtId="3" fontId="22" fillId="0" borderId="0" xfId="30" applyNumberFormat="1" applyFont="1" applyFill="1" applyBorder="1" applyAlignment="1">
      <alignment horizontal="center" vertical="center"/>
    </xf>
    <xf numFmtId="3" fontId="22" fillId="0" borderId="0" xfId="30" applyNumberFormat="1" applyFont="1" applyBorder="1" applyAlignment="1">
      <alignment horizontal="center" vertical="center"/>
    </xf>
    <xf numFmtId="0" fontId="22" fillId="25" borderId="14" xfId="31" applyNumberFormat="1" applyFont="1" applyFill="1" applyBorder="1" applyAlignment="1">
      <alignment horizontal="center" vertical="center"/>
    </xf>
    <xf numFmtId="49" fontId="22" fillId="26" borderId="15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>
      <alignment horizontal="center" vertical="center"/>
    </xf>
    <xf numFmtId="4" fontId="22" fillId="25" borderId="14" xfId="31" applyNumberFormat="1" applyFont="1" applyFill="1" applyBorder="1" applyAlignment="1">
      <alignment horizontal="center" vertical="center"/>
    </xf>
    <xf numFmtId="49" fontId="22" fillId="24" borderId="14" xfId="30" applyNumberFormat="1" applyFont="1" applyFill="1" applyBorder="1" applyAlignment="1" applyProtection="1">
      <alignment horizontal="center" vertical="center"/>
    </xf>
    <xf numFmtId="3" fontId="22" fillId="27" borderId="14" xfId="30" applyNumberFormat="1" applyFont="1" applyFill="1" applyBorder="1" applyAlignment="1">
      <alignment horizontal="center" vertical="center"/>
    </xf>
    <xf numFmtId="49" fontId="22" fillId="0" borderId="0" xfId="31" applyNumberFormat="1" applyFont="1" applyFill="1" applyBorder="1" applyAlignment="1">
      <alignment horizontal="center" vertical="center" wrapText="1"/>
    </xf>
    <xf numFmtId="0" fontId="18" fillId="0" borderId="14" xfId="30" applyNumberFormat="1" applyFont="1" applyBorder="1" applyAlignment="1">
      <alignment horizontal="center" vertical="center"/>
    </xf>
    <xf numFmtId="3" fontId="22" fillId="0" borderId="0" xfId="30" applyNumberFormat="1" applyFont="1" applyBorder="1" applyAlignment="1" applyProtection="1">
      <alignment horizontal="center" vertical="center"/>
      <protection locked="0"/>
    </xf>
    <xf numFmtId="49" fontId="22" fillId="0" borderId="0" xfId="30" applyNumberFormat="1" applyFont="1" applyBorder="1" applyAlignment="1">
      <alignment horizontal="left" vertical="center"/>
    </xf>
    <xf numFmtId="0" fontId="1" fillId="24" borderId="10" xfId="0" applyFont="1" applyFill="1" applyBorder="1" applyAlignment="1">
      <alignment wrapText="1" shrinkToFit="1"/>
    </xf>
    <xf numFmtId="0" fontId="0" fillId="0" borderId="0" xfId="0" applyAlignment="1">
      <alignment horizontal="center" vertical="center"/>
    </xf>
    <xf numFmtId="49" fontId="27" fillId="24" borderId="14" xfId="30" applyNumberFormat="1" applyFont="1" applyFill="1" applyBorder="1" applyAlignment="1" applyProtection="1">
      <alignment horizontal="center" vertical="center" wrapText="1" shrinkToFit="1"/>
    </xf>
    <xf numFmtId="49" fontId="28" fillId="24" borderId="10" xfId="0" applyNumberFormat="1" applyFont="1" applyFill="1" applyBorder="1" applyAlignment="1">
      <alignment horizontal="center" vertical="center" wrapText="1" shrinkToFit="1"/>
    </xf>
    <xf numFmtId="49" fontId="23" fillId="0" borderId="16" xfId="0" applyNumberFormat="1" applyFont="1" applyFill="1" applyBorder="1" applyAlignment="1">
      <alignment horizontal="center"/>
    </xf>
    <xf numFmtId="0" fontId="0" fillId="0" borderId="0" xfId="0" applyFill="1" applyAlignment="1"/>
    <xf numFmtId="0" fontId="0" fillId="0" borderId="17" xfId="0" applyFill="1" applyBorder="1" applyAlignment="1"/>
    <xf numFmtId="49" fontId="28" fillId="24" borderId="10" xfId="0" applyNumberFormat="1" applyFont="1" applyFill="1" applyBorder="1" applyAlignment="1">
      <alignment horizontal="center" vertical="center"/>
    </xf>
    <xf numFmtId="0" fontId="28" fillId="24" borderId="10" xfId="0" applyFont="1" applyFill="1" applyBorder="1" applyAlignment="1">
      <alignment horizontal="center" vertical="center" wrapText="1" shrinkToFit="1"/>
    </xf>
    <xf numFmtId="0" fontId="28" fillId="24" borderId="10" xfId="0" applyFont="1" applyFill="1" applyBorder="1" applyAlignment="1">
      <alignment horizontal="center" vertical="center"/>
    </xf>
    <xf numFmtId="0" fontId="28" fillId="24" borderId="10" xfId="0" applyNumberFormat="1" applyFont="1" applyFill="1" applyBorder="1" applyAlignment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30" fillId="24" borderId="10" xfId="30" applyNumberFormat="1" applyFont="1" applyFill="1" applyBorder="1" applyAlignment="1" applyProtection="1">
      <alignment horizontal="center" vertical="center"/>
    </xf>
    <xf numFmtId="3" fontId="30" fillId="27" borderId="10" xfId="30" applyNumberFormat="1" applyFont="1" applyFill="1" applyBorder="1" applyAlignment="1">
      <alignment horizontal="center" vertical="center" wrapText="1" shrinkToFit="1"/>
    </xf>
    <xf numFmtId="49" fontId="29" fillId="0" borderId="0" xfId="0" applyNumberFormat="1" applyFont="1" applyAlignment="1">
      <alignment horizontal="center"/>
    </xf>
    <xf numFmtId="49" fontId="29" fillId="0" borderId="0" xfId="0" applyNumberFormat="1" applyFont="1" applyAlignment="1"/>
    <xf numFmtId="49" fontId="29" fillId="0" borderId="0" xfId="0" applyNumberFormat="1" applyFont="1" applyAlignment="1">
      <alignment horizontal="left"/>
    </xf>
    <xf numFmtId="0" fontId="29" fillId="0" borderId="0" xfId="0" applyFont="1"/>
    <xf numFmtId="4" fontId="29" fillId="0" borderId="0" xfId="0" applyNumberFormat="1" applyFont="1" applyAlignment="1">
      <alignment horizontal="right"/>
    </xf>
    <xf numFmtId="3" fontId="29" fillId="0" borderId="0" xfId="0" applyNumberFormat="1" applyFont="1"/>
    <xf numFmtId="0" fontId="29" fillId="0" borderId="0" xfId="0" applyFont="1" applyProtection="1">
      <protection locked="0"/>
    </xf>
    <xf numFmtId="49" fontId="29" fillId="0" borderId="0" xfId="0" applyNumberFormat="1" applyFont="1" applyProtection="1">
      <protection locked="0"/>
    </xf>
    <xf numFmtId="3" fontId="29" fillId="0" borderId="0" xfId="0" applyNumberFormat="1" applyFont="1" applyProtection="1">
      <protection locked="0"/>
    </xf>
    <xf numFmtId="3" fontId="2" fillId="0" borderId="18" xfId="30" applyNumberFormat="1" applyFont="1" applyBorder="1" applyAlignment="1" applyProtection="1">
      <alignment horizontal="right" vertical="center"/>
      <protection locked="0"/>
    </xf>
    <xf numFmtId="0" fontId="0" fillId="0" borderId="0" xfId="0" applyAlignment="1">
      <alignment horizontal="center"/>
    </xf>
    <xf numFmtId="0" fontId="0" fillId="0" borderId="0" xfId="0" applyFill="1" applyAlignment="1">
      <alignment horizontal="center"/>
    </xf>
    <xf numFmtId="0" fontId="29" fillId="0" borderId="0" xfId="0" applyFont="1" applyAlignment="1" applyProtection="1">
      <alignment horizontal="center"/>
      <protection locked="0"/>
    </xf>
    <xf numFmtId="49" fontId="29" fillId="0" borderId="0" xfId="0" applyNumberFormat="1" applyFont="1" applyAlignment="1" applyProtection="1">
      <alignment horizontal="center"/>
      <protection locked="0"/>
    </xf>
    <xf numFmtId="3" fontId="29" fillId="0" borderId="0" xfId="0" applyNumberFormat="1" applyFont="1" applyAlignment="1">
      <alignment horizontal="center"/>
    </xf>
    <xf numFmtId="0" fontId="18" fillId="0" borderId="0" xfId="30" applyNumberFormat="1" applyFont="1" applyBorder="1" applyAlignment="1" applyProtection="1">
      <alignment horizontal="center" vertical="center"/>
    </xf>
    <xf numFmtId="0" fontId="21" fillId="0" borderId="11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center" vertical="center"/>
    </xf>
    <xf numFmtId="0" fontId="21" fillId="0" borderId="0" xfId="30" applyNumberFormat="1" applyFont="1" applyFill="1" applyBorder="1" applyAlignment="1" applyProtection="1">
      <alignment horizontal="left" vertical="center"/>
    </xf>
    <xf numFmtId="4" fontId="21" fillId="0" borderId="0" xfId="30" applyNumberFormat="1" applyFont="1" applyFill="1" applyBorder="1" applyAlignment="1" applyProtection="1">
      <alignment horizontal="right" vertical="center"/>
    </xf>
    <xf numFmtId="3" fontId="21" fillId="0" borderId="0" xfId="30" applyNumberFormat="1" applyFont="1" applyFill="1" applyBorder="1" applyAlignment="1" applyProtection="1">
      <alignment horizontal="center" vertical="center"/>
    </xf>
    <xf numFmtId="3" fontId="18" fillId="0" borderId="0" xfId="30" applyNumberFormat="1" applyFont="1" applyFill="1" applyBorder="1" applyAlignment="1" applyProtection="1">
      <alignment horizontal="center" vertical="center"/>
    </xf>
    <xf numFmtId="0" fontId="18" fillId="0" borderId="0" xfId="30" applyNumberFormat="1" applyFont="1" applyFill="1" applyBorder="1" applyAlignment="1" applyProtection="1">
      <alignment horizontal="center" vertical="center"/>
    </xf>
    <xf numFmtId="0" fontId="18" fillId="0" borderId="12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center" vertical="center"/>
    </xf>
    <xf numFmtId="49" fontId="18" fillId="0" borderId="13" xfId="30" applyNumberFormat="1" applyFont="1" applyBorder="1" applyAlignment="1" applyProtection="1">
      <alignment horizontal="center" vertical="center"/>
    </xf>
    <xf numFmtId="0" fontId="18" fillId="0" borderId="13" xfId="30" applyNumberFormat="1" applyFont="1" applyBorder="1" applyAlignment="1" applyProtection="1">
      <alignment horizontal="left" vertical="center"/>
    </xf>
    <xf numFmtId="4" fontId="18" fillId="0" borderId="13" xfId="30" applyNumberFormat="1" applyFont="1" applyBorder="1" applyAlignment="1" applyProtection="1">
      <alignment horizontal="right" vertical="center"/>
    </xf>
    <xf numFmtId="0" fontId="18" fillId="0" borderId="14" xfId="30" applyNumberFormat="1" applyFont="1" applyBorder="1" applyAlignment="1" applyProtection="1">
      <alignment horizontal="center" vertical="center"/>
    </xf>
    <xf numFmtId="0" fontId="22" fillId="25" borderId="14" xfId="31" applyNumberFormat="1" applyFont="1" applyFill="1" applyBorder="1" applyAlignment="1" applyProtection="1">
      <alignment horizontal="center" vertical="center"/>
    </xf>
    <xf numFmtId="49" fontId="22" fillId="25" borderId="14" xfId="31" applyNumberFormat="1" applyFont="1" applyFill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center" vertical="center"/>
    </xf>
    <xf numFmtId="49" fontId="22" fillId="0" borderId="0" xfId="30" applyNumberFormat="1" applyFont="1" applyBorder="1" applyAlignment="1" applyProtection="1">
      <alignment horizontal="left" vertical="center"/>
    </xf>
    <xf numFmtId="0" fontId="22" fillId="0" borderId="0" xfId="30" applyNumberFormat="1" applyFont="1" applyBorder="1" applyAlignment="1" applyProtection="1">
      <alignment horizontal="left" vertical="center"/>
    </xf>
    <xf numFmtId="4" fontId="22" fillId="0" borderId="0" xfId="30" applyNumberFormat="1" applyFont="1" applyBorder="1" applyAlignment="1" applyProtection="1">
      <alignment horizontal="right" vertical="center"/>
    </xf>
    <xf numFmtId="0" fontId="22" fillId="0" borderId="0" xfId="31" applyNumberFormat="1" applyFont="1" applyFill="1" applyBorder="1" applyAlignment="1" applyProtection="1">
      <alignment horizontal="center" vertical="center" wrapText="1"/>
    </xf>
    <xf numFmtId="49" fontId="22" fillId="0" borderId="0" xfId="31" applyNumberFormat="1" applyFont="1" applyFill="1" applyBorder="1" applyAlignment="1" applyProtection="1">
      <alignment horizontal="center" vertical="center" wrapText="1"/>
    </xf>
    <xf numFmtId="3" fontId="22" fillId="0" borderId="0" xfId="30" applyNumberFormat="1" applyFont="1" applyBorder="1" applyAlignment="1" applyProtection="1">
      <alignment horizontal="center" vertical="center"/>
    </xf>
    <xf numFmtId="4" fontId="22" fillId="0" borderId="19" xfId="30" applyNumberFormat="1" applyFont="1" applyBorder="1" applyAlignment="1" applyProtection="1">
      <alignment horizontal="right" vertical="center"/>
    </xf>
    <xf numFmtId="3" fontId="2" fillId="0" borderId="0" xfId="30" applyNumberFormat="1" applyBorder="1" applyAlignment="1" applyProtection="1">
      <alignment horizontal="center" vertical="center"/>
    </xf>
    <xf numFmtId="4" fontId="2" fillId="0" borderId="0" xfId="30" applyNumberFormat="1" applyBorder="1" applyAlignment="1" applyProtection="1">
      <alignment horizontal="center" vertical="center"/>
    </xf>
    <xf numFmtId="49" fontId="2" fillId="0" borderId="0" xfId="30" applyNumberFormat="1" applyBorder="1" applyAlignment="1" applyProtection="1">
      <alignment horizontal="center" vertical="center"/>
    </xf>
    <xf numFmtId="0" fontId="2" fillId="0" borderId="0" xfId="30" applyNumberFormat="1" applyBorder="1" applyAlignment="1" applyProtection="1">
      <alignment horizontal="left" vertical="center"/>
    </xf>
    <xf numFmtId="4" fontId="2" fillId="0" borderId="0" xfId="30" applyNumberFormat="1" applyBorder="1" applyAlignment="1" applyProtection="1">
      <alignment horizontal="right" vertical="center"/>
    </xf>
    <xf numFmtId="4" fontId="0" fillId="0" borderId="0" xfId="0" applyNumberFormat="1" applyFill="1" applyAlignment="1">
      <alignment horizontal="right"/>
    </xf>
    <xf numFmtId="4" fontId="30" fillId="24" borderId="10" xfId="30" applyNumberFormat="1" applyFont="1" applyFill="1" applyBorder="1" applyAlignment="1" applyProtection="1">
      <alignment horizontal="center" vertical="center" wrapText="1"/>
    </xf>
    <xf numFmtId="3" fontId="0" fillId="0" borderId="0" xfId="0" applyNumberFormat="1" applyAlignment="1">
      <alignment horizontal="center"/>
    </xf>
    <xf numFmtId="3" fontId="0" fillId="0" borderId="0" xfId="0" applyNumberFormat="1" applyFill="1" applyAlignment="1">
      <alignment horizontal="center"/>
    </xf>
    <xf numFmtId="3" fontId="30" fillId="24" borderId="10" xfId="30" applyNumberFormat="1" applyFont="1" applyFill="1" applyBorder="1" applyAlignment="1" applyProtection="1">
      <alignment horizontal="center" vertical="center" wrapText="1" shrinkToFit="1"/>
    </xf>
    <xf numFmtId="49" fontId="22" fillId="24" borderId="15" xfId="30" applyNumberFormat="1" applyFont="1" applyFill="1" applyBorder="1" applyAlignment="1" applyProtection="1">
      <alignment horizontal="center" vertical="center" wrapText="1"/>
    </xf>
    <xf numFmtId="49" fontId="22" fillId="24" borderId="12" xfId="30" applyNumberFormat="1" applyFont="1" applyFill="1" applyBorder="1" applyAlignment="1" applyProtection="1">
      <alignment horizontal="center" vertical="center" wrapText="1"/>
    </xf>
    <xf numFmtId="3" fontId="22" fillId="24" borderId="15" xfId="30" applyNumberFormat="1" applyFont="1" applyFill="1" applyBorder="1" applyAlignment="1" applyProtection="1">
      <alignment horizontal="center" vertical="center" wrapText="1"/>
    </xf>
    <xf numFmtId="4" fontId="18" fillId="0" borderId="0" xfId="30" applyNumberFormat="1" applyFont="1" applyFill="1" applyBorder="1" applyAlignment="1" applyProtection="1">
      <alignment horizontal="right" vertical="center"/>
    </xf>
    <xf numFmtId="4" fontId="22" fillId="27" borderId="15" xfId="30" applyNumberFormat="1" applyFont="1" applyFill="1" applyBorder="1" applyAlignment="1" applyProtection="1">
      <alignment horizontal="center" vertical="center" wrapText="1"/>
    </xf>
    <xf numFmtId="4" fontId="0" fillId="0" borderId="17" xfId="0" applyNumberFormat="1" applyFill="1" applyBorder="1" applyAlignment="1"/>
    <xf numFmtId="4" fontId="30" fillId="27" borderId="10" xfId="30" applyNumberFormat="1" applyFont="1" applyFill="1" applyBorder="1" applyAlignment="1">
      <alignment horizontal="center" vertical="center" wrapText="1" shrinkToFit="1"/>
    </xf>
    <xf numFmtId="4" fontId="29" fillId="0" borderId="0" xfId="0" applyNumberFormat="1" applyFont="1"/>
    <xf numFmtId="4" fontId="0" fillId="0" borderId="0" xfId="0" applyNumberFormat="1" applyAlignment="1">
      <alignment horizontal="center"/>
    </xf>
    <xf numFmtId="4" fontId="0" fillId="0" borderId="0" xfId="0" applyNumberFormat="1"/>
    <xf numFmtId="0" fontId="0" fillId="0" borderId="20" xfId="0" applyBorder="1" applyAlignment="1"/>
    <xf numFmtId="0" fontId="0" fillId="0" borderId="21" xfId="0" applyBorder="1" applyAlignment="1"/>
    <xf numFmtId="4" fontId="21" fillId="0" borderId="0" xfId="30" applyNumberFormat="1" applyFont="1" applyFill="1" applyBorder="1" applyAlignment="1" applyProtection="1">
      <alignment horizontal="center" vertical="center"/>
    </xf>
    <xf numFmtId="4" fontId="18" fillId="0" borderId="13" xfId="30" applyNumberFormat="1" applyFont="1" applyBorder="1" applyAlignment="1" applyProtection="1">
      <alignment horizontal="center" vertical="center"/>
    </xf>
    <xf numFmtId="4" fontId="22" fillId="25" borderId="14" xfId="31" applyNumberFormat="1" applyFont="1" applyFill="1" applyBorder="1" applyAlignment="1" applyProtection="1">
      <alignment horizontal="center" vertical="center" wrapText="1"/>
    </xf>
    <xf numFmtId="4" fontId="27" fillId="25" borderId="14" xfId="31" applyNumberFormat="1" applyFont="1" applyFill="1" applyBorder="1" applyAlignment="1" applyProtection="1">
      <alignment horizontal="center" vertical="center" wrapText="1"/>
    </xf>
    <xf numFmtId="4" fontId="22" fillId="0" borderId="0" xfId="30" applyNumberFormat="1" applyFont="1" applyBorder="1" applyAlignment="1" applyProtection="1">
      <alignment horizontal="center" vertical="center"/>
    </xf>
    <xf numFmtId="49" fontId="22" fillId="29" borderId="15" xfId="31" applyNumberFormat="1" applyFont="1" applyFill="1" applyBorder="1" applyAlignment="1" applyProtection="1">
      <alignment horizontal="center" vertical="center"/>
    </xf>
    <xf numFmtId="49" fontId="22" fillId="30" borderId="15" xfId="30" applyNumberFormat="1" applyFont="1" applyFill="1" applyBorder="1" applyAlignment="1" applyProtection="1">
      <alignment horizontal="center" vertical="center" wrapText="1"/>
    </xf>
    <xf numFmtId="14" fontId="2" fillId="0" borderId="21" xfId="30" applyNumberFormat="1" applyFont="1" applyBorder="1" applyAlignment="1" applyProtection="1">
      <alignment horizontal="center" vertical="center"/>
    </xf>
    <xf numFmtId="0" fontId="0" fillId="0" borderId="13" xfId="0" applyBorder="1" applyAlignment="1"/>
    <xf numFmtId="4" fontId="1" fillId="31" borderId="14" xfId="0" applyNumberFormat="1" applyFont="1" applyFill="1" applyBorder="1" applyAlignment="1">
      <alignment vertical="center"/>
    </xf>
    <xf numFmtId="3" fontId="1" fillId="31" borderId="14" xfId="0" applyNumberFormat="1" applyFont="1" applyFill="1" applyBorder="1" applyAlignment="1">
      <alignment vertical="center"/>
    </xf>
    <xf numFmtId="49" fontId="23" fillId="28" borderId="22" xfId="0" applyNumberFormat="1" applyFont="1" applyFill="1" applyBorder="1" applyAlignment="1">
      <alignment horizontal="center"/>
    </xf>
    <xf numFmtId="0" fontId="24" fillId="28" borderId="23" xfId="0" applyFont="1" applyFill="1" applyBorder="1" applyAlignment="1">
      <alignment horizontal="center"/>
    </xf>
    <xf numFmtId="0" fontId="24" fillId="28" borderId="24" xfId="0" applyFont="1" applyFill="1" applyBorder="1" applyAlignment="1">
      <alignment horizontal="center"/>
    </xf>
    <xf numFmtId="49" fontId="25" fillId="0" borderId="22" xfId="0" applyNumberFormat="1" applyFont="1" applyFill="1" applyBorder="1" applyAlignment="1">
      <alignment horizontal="center" vertical="center"/>
    </xf>
    <xf numFmtId="0" fontId="26" fillId="0" borderId="23" xfId="0" applyFont="1" applyFill="1" applyBorder="1" applyAlignment="1">
      <alignment horizontal="center" vertical="center"/>
    </xf>
    <xf numFmtId="0" fontId="26" fillId="0" borderId="24" xfId="0" applyFont="1" applyFill="1" applyBorder="1" applyAlignment="1">
      <alignment horizontal="center" vertical="center"/>
    </xf>
    <xf numFmtId="0" fontId="18" fillId="0" borderId="25" xfId="30" applyNumberFormat="1" applyFont="1" applyBorder="1" applyAlignment="1">
      <alignment horizontal="center" vertical="center"/>
    </xf>
    <xf numFmtId="0" fontId="18" fillId="0" borderId="21" xfId="30" applyNumberFormat="1" applyFont="1" applyBorder="1" applyAlignment="1">
      <alignment horizontal="center" vertical="center"/>
    </xf>
    <xf numFmtId="0" fontId="18" fillId="0" borderId="25" xfId="30" applyNumberFormat="1" applyFont="1" applyBorder="1" applyAlignment="1" applyProtection="1">
      <alignment horizontal="center" vertical="center"/>
    </xf>
    <xf numFmtId="0" fontId="2" fillId="0" borderId="20" xfId="30" applyBorder="1" applyAlignment="1">
      <alignment vertical="center"/>
    </xf>
    <xf numFmtId="0" fontId="2" fillId="0" borderId="21" xfId="30" applyBorder="1" applyAlignment="1">
      <alignment vertical="center"/>
    </xf>
    <xf numFmtId="0" fontId="21" fillId="28" borderId="25" xfId="30" applyNumberFormat="1" applyFont="1" applyFill="1" applyBorder="1" applyAlignment="1">
      <alignment horizontal="center" vertical="center"/>
    </xf>
    <xf numFmtId="0" fontId="2" fillId="0" borderId="20" xfId="30" applyBorder="1" applyAlignment="1">
      <alignment horizontal="center" vertical="center"/>
    </xf>
    <xf numFmtId="0" fontId="2" fillId="0" borderId="21" xfId="30" applyBorder="1" applyAlignment="1">
      <alignment horizontal="center" vertical="center"/>
    </xf>
    <xf numFmtId="0" fontId="18" fillId="0" borderId="20" xfId="30" applyNumberFormat="1" applyFont="1" applyBorder="1" applyAlignment="1">
      <alignment horizontal="center" vertical="center"/>
    </xf>
    <xf numFmtId="14" fontId="2" fillId="0" borderId="25" xfId="30" applyNumberFormat="1" applyFont="1" applyBorder="1" applyAlignment="1" applyProtection="1">
      <alignment horizontal="center" vertical="center"/>
    </xf>
    <xf numFmtId="0" fontId="0" fillId="0" borderId="21" xfId="0" applyBorder="1" applyAlignment="1">
      <alignment horizontal="center" vertical="center"/>
    </xf>
    <xf numFmtId="49" fontId="25" fillId="0" borderId="16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center" vertical="center"/>
    </xf>
    <xf numFmtId="0" fontId="0" fillId="0" borderId="23" xfId="0" applyBorder="1" applyAlignment="1"/>
    <xf numFmtId="0" fontId="0" fillId="0" borderId="24" xfId="0" applyBorder="1" applyAlignment="1"/>
    <xf numFmtId="14" fontId="2" fillId="0" borderId="16" xfId="30" applyNumberFormat="1" applyFont="1" applyBorder="1" applyAlignment="1" applyProtection="1">
      <alignment horizontal="center" vertical="center"/>
    </xf>
    <xf numFmtId="0" fontId="2" fillId="0" borderId="0" xfId="3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18" fillId="0" borderId="20" xfId="30" applyNumberFormat="1" applyFont="1" applyBorder="1" applyAlignment="1" applyProtection="1">
      <alignment horizontal="center" vertical="center"/>
    </xf>
    <xf numFmtId="0" fontId="18" fillId="0" borderId="21" xfId="30" applyNumberFormat="1" applyFont="1" applyBorder="1" applyAlignment="1" applyProtection="1">
      <alignment horizontal="center" vertical="center"/>
    </xf>
    <xf numFmtId="0" fontId="2" fillId="0" borderId="20" xfId="30" applyBorder="1" applyAlignment="1" applyProtection="1">
      <alignment vertical="center"/>
    </xf>
    <xf numFmtId="0" fontId="0" fillId="0" borderId="21" xfId="0" applyBorder="1" applyAlignment="1">
      <alignment vertical="center"/>
    </xf>
    <xf numFmtId="0" fontId="21" fillId="28" borderId="11" xfId="30" applyNumberFormat="1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0" xfId="0" applyAlignment="1"/>
    <xf numFmtId="0" fontId="0" fillId="0" borderId="20" xfId="0" applyBorder="1" applyAlignment="1"/>
    <xf numFmtId="0" fontId="0" fillId="0" borderId="21" xfId="0" applyBorder="1" applyAlignment="1"/>
    <xf numFmtId="0" fontId="2" fillId="0" borderId="20" xfId="30" applyBorder="1" applyAlignment="1" applyProtection="1">
      <alignment horizontal="center" vertical="center"/>
    </xf>
    <xf numFmtId="0" fontId="0" fillId="0" borderId="20" xfId="0" applyBorder="1" applyAlignment="1">
      <alignment vertical="center"/>
    </xf>
    <xf numFmtId="14" fontId="18" fillId="0" borderId="22" xfId="30" applyNumberFormat="1" applyFont="1" applyBorder="1" applyAlignment="1" applyProtection="1">
      <alignment horizontal="center" vertical="center" wrapText="1"/>
    </xf>
    <xf numFmtId="0" fontId="18" fillId="0" borderId="23" xfId="30" applyFont="1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18" fillId="32" borderId="25" xfId="30" applyNumberFormat="1" applyFont="1" applyFill="1" applyBorder="1" applyAlignment="1" applyProtection="1">
      <alignment horizontal="left" vertical="center"/>
    </xf>
    <xf numFmtId="0" fontId="0" fillId="32" borderId="20" xfId="0" applyFill="1" applyBorder="1" applyAlignment="1">
      <alignment horizontal="left"/>
    </xf>
    <xf numFmtId="0" fontId="0" fillId="32" borderId="21" xfId="0" applyFill="1" applyBorder="1" applyAlignment="1">
      <alignment horizontal="left"/>
    </xf>
    <xf numFmtId="0" fontId="18" fillId="33" borderId="25" xfId="30" applyNumberFormat="1" applyFont="1" applyFill="1" applyBorder="1" applyAlignment="1" applyProtection="1">
      <alignment horizontal="center" vertical="center"/>
    </xf>
    <xf numFmtId="0" fontId="0" fillId="33" borderId="20" xfId="0" applyFill="1" applyBorder="1" applyAlignment="1"/>
    <xf numFmtId="0" fontId="0" fillId="33" borderId="21" xfId="0" applyFill="1" applyBorder="1" applyAlignment="1"/>
    <xf numFmtId="49" fontId="22" fillId="0" borderId="0" xfId="30" quotePrefix="1" applyNumberFormat="1" applyFont="1" applyBorder="1" applyAlignment="1" applyProtection="1">
      <alignment horizontal="left" vertical="center"/>
    </xf>
    <xf numFmtId="0" fontId="22" fillId="0" borderId="0" xfId="30" quotePrefix="1" applyNumberFormat="1" applyFont="1" applyBorder="1" applyAlignment="1" applyProtection="1">
      <alignment horizontal="center" vertical="center"/>
    </xf>
    <xf numFmtId="49" fontId="22" fillId="24" borderId="0" xfId="30" applyNumberFormat="1" applyFont="1" applyFill="1" applyBorder="1" applyAlignment="1" applyProtection="1">
      <alignment horizontal="center" vertical="center"/>
    </xf>
    <xf numFmtId="3" fontId="22" fillId="24" borderId="0" xfId="30" applyNumberFormat="1" applyFont="1" applyFill="1" applyBorder="1" applyAlignment="1" applyProtection="1">
      <alignment horizontal="center" vertical="center"/>
    </xf>
    <xf numFmtId="4" fontId="22" fillId="24" borderId="0" xfId="30" applyNumberFormat="1" applyFont="1" applyFill="1" applyBorder="1" applyAlignment="1" applyProtection="1">
      <alignment horizontal="right" vertical="center"/>
    </xf>
    <xf numFmtId="4" fontId="22" fillId="34" borderId="0" xfId="30" applyNumberFormat="1" applyFont="1" applyFill="1" applyBorder="1" applyAlignment="1" applyProtection="1">
      <alignment horizontal="right" vertical="center"/>
    </xf>
    <xf numFmtId="0" fontId="2" fillId="24" borderId="0" xfId="30" applyNumberFormat="1" applyFill="1" applyBorder="1" applyAlignment="1" applyProtection="1">
      <alignment horizontal="center" vertical="center"/>
    </xf>
    <xf numFmtId="0" fontId="22" fillId="0" borderId="0" xfId="30" applyNumberFormat="1" applyFont="1" applyBorder="1" applyAlignment="1" applyProtection="1">
      <alignment horizontal="left" vertical="center" wrapText="1"/>
    </xf>
    <xf numFmtId="49" fontId="22" fillId="0" borderId="0" xfId="30" applyNumberFormat="1" applyFont="1" applyFill="1" applyBorder="1" applyAlignment="1" applyProtection="1">
      <alignment horizontal="center" vertical="center"/>
    </xf>
    <xf numFmtId="3" fontId="22" fillId="0" borderId="0" xfId="30" applyNumberFormat="1" applyFont="1" applyFill="1" applyBorder="1" applyAlignment="1" applyProtection="1">
      <alignment horizontal="center" vertical="center"/>
    </xf>
    <xf numFmtId="4" fontId="22" fillId="0" borderId="0" xfId="30" applyNumberFormat="1" applyFont="1" applyFill="1" applyBorder="1" applyAlignment="1" applyProtection="1">
      <alignment horizontal="right" vertical="center"/>
    </xf>
    <xf numFmtId="0" fontId="2" fillId="0" borderId="0" xfId="30" applyNumberFormat="1" applyFill="1" applyBorder="1" applyAlignment="1" applyProtection="1">
      <alignment horizontal="center" vertical="center"/>
    </xf>
    <xf numFmtId="3" fontId="31" fillId="0" borderId="0" xfId="30" applyNumberFormat="1" applyFont="1" applyFill="1" applyBorder="1" applyAlignment="1" applyProtection="1">
      <alignment vertical="center"/>
    </xf>
    <xf numFmtId="4" fontId="31" fillId="0" borderId="0" xfId="30" applyNumberFormat="1" applyFont="1" applyFill="1" applyBorder="1" applyAlignment="1" applyProtection="1">
      <alignment horizontal="right" vertical="center"/>
    </xf>
    <xf numFmtId="49" fontId="28" fillId="0" borderId="0" xfId="0" applyNumberFormat="1" applyFont="1" applyAlignment="1">
      <alignment horizontal="center"/>
    </xf>
    <xf numFmtId="49" fontId="29" fillId="0" borderId="0" xfId="0" quotePrefix="1" applyNumberFormat="1" applyFont="1" applyAlignment="1">
      <alignment horizontal="center"/>
    </xf>
    <xf numFmtId="0" fontId="29" fillId="24" borderId="0" xfId="0" applyFont="1" applyFill="1" applyAlignment="1" applyProtection="1">
      <alignment horizontal="center"/>
      <protection locked="0"/>
    </xf>
    <xf numFmtId="49" fontId="29" fillId="24" borderId="0" xfId="0" applyNumberFormat="1" applyFont="1" applyFill="1" applyAlignment="1" applyProtection="1">
      <alignment horizontal="center"/>
      <protection locked="0"/>
    </xf>
    <xf numFmtId="3" fontId="29" fillId="24" borderId="0" xfId="0" applyNumberFormat="1" applyFont="1" applyFill="1" applyAlignment="1">
      <alignment horizontal="center"/>
    </xf>
    <xf numFmtId="4" fontId="29" fillId="24" borderId="0" xfId="0" applyNumberFormat="1" applyFont="1" applyFill="1" applyAlignment="1">
      <alignment horizontal="right"/>
    </xf>
    <xf numFmtId="4" fontId="29" fillId="34" borderId="0" xfId="0" applyNumberFormat="1" applyFont="1" applyFill="1"/>
    <xf numFmtId="0" fontId="29" fillId="0" borderId="0" xfId="0" applyFont="1" applyFill="1" applyAlignment="1" applyProtection="1">
      <alignment horizontal="center"/>
      <protection locked="0"/>
    </xf>
    <xf numFmtId="49" fontId="29" fillId="0" borderId="0" xfId="0" applyNumberFormat="1" applyFont="1" applyFill="1" applyAlignment="1" applyProtection="1">
      <alignment horizontal="center"/>
      <protection locked="0"/>
    </xf>
    <xf numFmtId="3" fontId="29" fillId="0" borderId="0" xfId="0" applyNumberFormat="1" applyFont="1" applyFill="1" applyAlignment="1">
      <alignment horizontal="center"/>
    </xf>
    <xf numFmtId="4" fontId="29" fillId="0" borderId="0" xfId="0" applyNumberFormat="1" applyFont="1" applyFill="1" applyAlignment="1">
      <alignment horizontal="right"/>
    </xf>
    <xf numFmtId="4" fontId="29" fillId="0" borderId="0" xfId="0" applyNumberFormat="1" applyFont="1" applyFill="1"/>
    <xf numFmtId="3" fontId="28" fillId="0" borderId="0" xfId="0" applyNumberFormat="1" applyFont="1" applyFill="1" applyAlignment="1"/>
    <xf numFmtId="4" fontId="28" fillId="0" borderId="0" xfId="0" applyNumberFormat="1" applyFont="1" applyFill="1" applyAlignment="1">
      <alignment horizontal="right"/>
    </xf>
    <xf numFmtId="4" fontId="28" fillId="0" borderId="0" xfId="0" applyNumberFormat="1" applyFont="1" applyFill="1"/>
    <xf numFmtId="3" fontId="28" fillId="24" borderId="0" xfId="0" applyNumberFormat="1" applyFont="1" applyFill="1" applyAlignment="1"/>
    <xf numFmtId="4" fontId="28" fillId="24" borderId="0" xfId="0" applyNumberFormat="1" applyFont="1" applyFill="1" applyAlignment="1">
      <alignment horizontal="right"/>
    </xf>
    <xf numFmtId="4" fontId="28" fillId="24" borderId="0" xfId="0" applyNumberFormat="1" applyFont="1" applyFill="1"/>
  </cellXfs>
  <cellStyles count="44">
    <cellStyle name="20% - Colore 1" xfId="1" builtinId="30" customBuiltin="1"/>
    <cellStyle name="20% - Colore 2" xfId="2" builtinId="34" customBuiltin="1"/>
    <cellStyle name="20% - Colore 3" xfId="3" builtinId="38" customBuiltin="1"/>
    <cellStyle name="20% - Colore 4" xfId="4" builtinId="42" customBuiltin="1"/>
    <cellStyle name="20% - Colore 5" xfId="5" builtinId="46" customBuiltin="1"/>
    <cellStyle name="20% - Colore 6" xfId="6" builtinId="50" customBuiltin="1"/>
    <cellStyle name="40% - Colore 1" xfId="7" builtinId="31" customBuiltin="1"/>
    <cellStyle name="40% - Colore 2" xfId="8" builtinId="35" customBuiltin="1"/>
    <cellStyle name="40% - Colore 3" xfId="9" builtinId="39" customBuiltin="1"/>
    <cellStyle name="40% - Colore 4" xfId="10" builtinId="43" customBuiltin="1"/>
    <cellStyle name="40% - Colore 5" xfId="11" builtinId="47" customBuiltin="1"/>
    <cellStyle name="40% - Colore 6" xfId="12" builtinId="51" customBuiltin="1"/>
    <cellStyle name="60% - Colore 1" xfId="13" builtinId="32" customBuiltin="1"/>
    <cellStyle name="60% - Colore 2" xfId="14" builtinId="36" customBuiltin="1"/>
    <cellStyle name="60% - Colore 3" xfId="15" builtinId="40" customBuiltin="1"/>
    <cellStyle name="60% - Colore 4" xfId="16" builtinId="44" customBuiltin="1"/>
    <cellStyle name="60% - Colore 5" xfId="17" builtinId="48" customBuiltin="1"/>
    <cellStyle name="60% - Colore 6" xfId="18" builtinId="52" customBuiltin="1"/>
    <cellStyle name="Calcolo" xfId="19" builtinId="22" customBuiltin="1"/>
    <cellStyle name="Cella collegata" xfId="20" builtinId="24" customBuiltin="1"/>
    <cellStyle name="Cella da controllare" xfId="21" builtinId="23" customBuiltin="1"/>
    <cellStyle name="Colore 1" xfId="22" builtinId="29" customBuiltin="1"/>
    <cellStyle name="Colore 2" xfId="23" builtinId="33" customBuiltin="1"/>
    <cellStyle name="Colore 3" xfId="24" builtinId="37" customBuiltin="1"/>
    <cellStyle name="Colore 4" xfId="25" builtinId="41" customBuiltin="1"/>
    <cellStyle name="Colore 5" xfId="26" builtinId="45" customBuiltin="1"/>
    <cellStyle name="Colore 6" xfId="27" builtinId="49" customBuiltin="1"/>
    <cellStyle name="Input" xfId="28" builtinId="20" customBuiltin="1"/>
    <cellStyle name="Neutrale" xfId="29" builtinId="28" customBuiltin="1"/>
    <cellStyle name="Normale" xfId="0" builtinId="0"/>
    <cellStyle name="Normale 2" xfId="30"/>
    <cellStyle name="Normale_Foglio1" xfId="31"/>
    <cellStyle name="Nota" xfId="32" builtinId="10" customBuiltin="1"/>
    <cellStyle name="Output" xfId="33" builtinId="21" customBuiltin="1"/>
    <cellStyle name="Testo avviso" xfId="34" builtinId="11" customBuiltin="1"/>
    <cellStyle name="Testo descrittivo" xfId="35" builtinId="53" customBuiltin="1"/>
    <cellStyle name="Titolo" xfId="36" builtinId="15" customBuiltin="1"/>
    <cellStyle name="Titolo 1" xfId="37" builtinId="16" customBuiltin="1"/>
    <cellStyle name="Titolo 2" xfId="38" builtinId="17" customBuiltin="1"/>
    <cellStyle name="Titolo 3" xfId="39" builtinId="18" customBuiltin="1"/>
    <cellStyle name="Titolo 4" xfId="40" builtinId="19" customBuiltin="1"/>
    <cellStyle name="Totale" xfId="41" builtinId="25" customBuiltin="1"/>
    <cellStyle name="Valore non valido" xfId="42" builtinId="27" customBuiltin="1"/>
    <cellStyle name="Valore valido" xfId="43" builtinId="26" customBuiltin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oglio1"/>
  <dimension ref="A1:L6"/>
  <sheetViews>
    <sheetView showGridLines="0" workbookViewId="0">
      <selection sqref="A1:L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1" width="13.7109375" style="7" customWidth="1"/>
    <col min="12" max="12" width="15.7109375" style="1" customWidth="1"/>
  </cols>
  <sheetData>
    <row r="1" spans="1:12" ht="23.1" customHeight="1">
      <c r="A1" s="150"/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2"/>
    </row>
    <row r="2" spans="1:12" s="62" customFormat="1" ht="23.1" customHeight="1">
      <c r="A2" s="153" t="s">
        <v>0</v>
      </c>
      <c r="B2" s="154"/>
      <c r="C2" s="154"/>
      <c r="D2" s="154"/>
      <c r="E2" s="154"/>
      <c r="F2" s="154"/>
      <c r="G2" s="154"/>
      <c r="H2" s="154"/>
      <c r="I2" s="154"/>
      <c r="J2" s="154"/>
      <c r="K2" s="154"/>
      <c r="L2" s="155"/>
    </row>
    <row r="3" spans="1:12" ht="24.95" customHeight="1">
      <c r="A3" s="8" t="s">
        <v>3</v>
      </c>
      <c r="B3" s="8" t="s">
        <v>4</v>
      </c>
      <c r="C3" s="9" t="s">
        <v>1</v>
      </c>
      <c r="D3" s="9" t="s">
        <v>5</v>
      </c>
      <c r="E3" s="61" t="s">
        <v>9</v>
      </c>
      <c r="F3" s="11" t="s">
        <v>17</v>
      </c>
      <c r="G3" s="9" t="s">
        <v>2</v>
      </c>
      <c r="H3" s="10" t="s">
        <v>6</v>
      </c>
      <c r="I3" s="9" t="s">
        <v>7</v>
      </c>
      <c r="J3" s="12" t="s">
        <v>8</v>
      </c>
      <c r="K3" s="13" t="s">
        <v>10</v>
      </c>
      <c r="L3" s="12" t="s">
        <v>11</v>
      </c>
    </row>
    <row r="4" spans="1:12">
      <c r="F4" s="5"/>
      <c r="K4" s="14"/>
    </row>
    <row r="6" spans="1:12">
      <c r="I6" s="6"/>
      <c r="J6" s="2"/>
      <c r="L6" s="2"/>
    </row>
  </sheetData>
  <mergeCells count="2">
    <mergeCell ref="A1:L1"/>
    <mergeCell ref="A2:L2"/>
  </mergeCells>
  <phoneticPr fontId="0" type="noConversion"/>
  <dataValidations count="1">
    <dataValidation type="list" allowBlank="1" showInputMessage="1" showErrorMessage="1" sqref="K4:K65536 K1:K2">
      <formula1>"Consip/Mepa,"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Foglio2"/>
  <dimension ref="A1:AH14"/>
  <sheetViews>
    <sheetView showGridLines="0" zoomScaleNormal="100" workbookViewId="0">
      <selection sqref="A1:AH1"/>
    </sheetView>
  </sheetViews>
  <sheetFormatPr defaultRowHeight="15"/>
  <cols>
    <col min="1" max="1" width="5.7109375" style="33" bestFit="1" customWidth="1"/>
    <col min="2" max="2" width="6.28515625" style="33" bestFit="1" customWidth="1"/>
    <col min="3" max="3" width="10.7109375" style="34" bestFit="1" customWidth="1"/>
    <col min="4" max="4" width="18.140625" style="35" customWidth="1"/>
    <col min="5" max="5" width="10.7109375" style="34" bestFit="1" customWidth="1"/>
    <col min="6" max="6" width="15.7109375" style="35" customWidth="1"/>
    <col min="7" max="7" width="12.140625" style="36" customWidth="1"/>
    <col min="8" max="8" width="14.85546875" style="33" customWidth="1"/>
    <col min="9" max="9" width="5.7109375" style="33" bestFit="1" customWidth="1"/>
    <col min="10" max="10" width="8.28515625" style="33" bestFit="1" customWidth="1"/>
    <col min="11" max="11" width="10.7109375" style="34" bestFit="1" customWidth="1"/>
    <col min="12" max="12" width="25.5703125" style="35" customWidth="1"/>
    <col min="13" max="13" width="16.7109375" style="34" customWidth="1"/>
    <col min="14" max="14" width="19.28515625" style="34" customWidth="1"/>
    <col min="15" max="15" width="7" style="33" hidden="1" customWidth="1"/>
    <col min="16" max="16" width="22.28515625" style="35" hidden="1" customWidth="1"/>
    <col min="17" max="20" width="0" style="33" hidden="1" customWidth="1"/>
    <col min="21" max="21" width="5.7109375" style="33" hidden="1" customWidth="1"/>
    <col min="22" max="22" width="8.28515625" style="33" hidden="1" customWidth="1"/>
    <col min="23" max="23" width="3.28515625" style="33" hidden="1" customWidth="1"/>
    <col min="24" max="24" width="13.7109375" style="33" customWidth="1"/>
    <col min="25" max="25" width="8.28515625" style="33" bestFit="1" customWidth="1"/>
    <col min="26" max="26" width="12.85546875" style="34" customWidth="1"/>
    <col min="27" max="27" width="17.7109375" style="37" customWidth="1"/>
    <col min="28" max="28" width="14.140625" style="37" bestFit="1" customWidth="1"/>
    <col min="29" max="29" width="11.7109375" style="38" customWidth="1"/>
    <col min="30" max="30" width="3" style="40" bestFit="1" customWidth="1"/>
    <col min="31" max="31" width="11.7109375" style="39" customWidth="1"/>
    <col min="32" max="32" width="8.7109375" style="39" customWidth="1"/>
    <col min="33" max="33" width="11.7109375" style="39" customWidth="1"/>
    <col min="34" max="34" width="10.28515625" style="38" bestFit="1" customWidth="1"/>
    <col min="35" max="16384" width="9.140625" style="33"/>
  </cols>
  <sheetData>
    <row r="1" spans="1:34" s="15" customFormat="1" ht="23.1" customHeight="1">
      <c r="A1" s="161" t="s">
        <v>12</v>
      </c>
      <c r="B1" s="162"/>
      <c r="C1" s="162"/>
      <c r="D1" s="162"/>
      <c r="E1" s="162"/>
      <c r="F1" s="162"/>
      <c r="G1" s="162"/>
      <c r="H1" s="162"/>
      <c r="I1" s="162"/>
      <c r="J1" s="162"/>
      <c r="K1" s="162"/>
      <c r="L1" s="162"/>
      <c r="M1" s="162"/>
      <c r="N1" s="162"/>
      <c r="O1" s="162"/>
      <c r="P1" s="162"/>
      <c r="Q1" s="162"/>
      <c r="R1" s="162"/>
      <c r="S1" s="162"/>
      <c r="T1" s="162"/>
      <c r="U1" s="162"/>
      <c r="V1" s="162"/>
      <c r="W1" s="162"/>
      <c r="X1" s="162"/>
      <c r="Y1" s="162"/>
      <c r="Z1" s="162"/>
      <c r="AA1" s="162"/>
      <c r="AB1" s="162"/>
      <c r="AC1" s="162"/>
      <c r="AD1" s="162"/>
      <c r="AE1" s="162"/>
      <c r="AF1" s="162"/>
      <c r="AG1" s="162"/>
      <c r="AH1" s="163"/>
    </row>
    <row r="2" spans="1:34" s="26" customFormat="1" ht="15" customHeight="1">
      <c r="A2" s="16"/>
      <c r="B2" s="17"/>
      <c r="C2" s="18"/>
      <c r="D2" s="19"/>
      <c r="E2" s="18"/>
      <c r="F2" s="19"/>
      <c r="G2" s="20"/>
      <c r="H2" s="17"/>
      <c r="I2" s="17"/>
      <c r="J2" s="17"/>
      <c r="K2" s="18"/>
      <c r="L2" s="19"/>
      <c r="M2" s="18"/>
      <c r="N2" s="18"/>
      <c r="O2" s="17"/>
      <c r="P2" s="19"/>
      <c r="Q2" s="17"/>
      <c r="R2" s="17"/>
      <c r="S2" s="17"/>
      <c r="T2" s="17"/>
      <c r="U2" s="17"/>
      <c r="V2" s="17"/>
      <c r="W2" s="17"/>
      <c r="X2" s="17"/>
      <c r="Y2" s="17"/>
      <c r="Z2" s="18"/>
      <c r="AA2" s="21"/>
      <c r="AB2" s="21"/>
      <c r="AC2" s="22"/>
      <c r="AD2" s="23"/>
      <c r="AE2" s="24"/>
      <c r="AF2" s="24"/>
      <c r="AG2" s="24"/>
      <c r="AH2" s="25"/>
    </row>
    <row r="3" spans="1:34" s="15" customFormat="1" ht="23.1" customHeight="1">
      <c r="A3" s="156" t="s">
        <v>55</v>
      </c>
      <c r="B3" s="162"/>
      <c r="C3" s="162"/>
      <c r="D3" s="162"/>
      <c r="E3" s="162"/>
      <c r="F3" s="162"/>
      <c r="G3" s="162"/>
      <c r="H3" s="162"/>
      <c r="I3" s="162"/>
      <c r="J3" s="162"/>
      <c r="K3" s="162"/>
      <c r="L3" s="162"/>
      <c r="M3" s="162"/>
      <c r="N3" s="162"/>
      <c r="O3" s="162"/>
      <c r="P3" s="162"/>
      <c r="Q3" s="162"/>
      <c r="R3" s="162"/>
      <c r="S3" s="162"/>
      <c r="T3" s="162"/>
      <c r="U3" s="162"/>
      <c r="V3" s="162"/>
      <c r="W3" s="162"/>
      <c r="X3" s="162"/>
      <c r="Y3" s="162"/>
      <c r="Z3" s="162"/>
      <c r="AA3" s="162"/>
      <c r="AB3" s="162"/>
      <c r="AC3" s="162"/>
      <c r="AD3" s="162"/>
      <c r="AE3" s="162"/>
      <c r="AF3" s="162"/>
      <c r="AG3" s="162"/>
      <c r="AH3" s="163"/>
    </row>
    <row r="4" spans="1:34" s="15" customFormat="1" ht="15" customHeight="1">
      <c r="A4" s="27"/>
      <c r="B4" s="28"/>
      <c r="C4" s="29"/>
      <c r="D4" s="30"/>
      <c r="E4" s="29"/>
      <c r="F4" s="30"/>
      <c r="G4" s="31"/>
      <c r="H4" s="28"/>
      <c r="I4" s="28"/>
      <c r="J4" s="28"/>
      <c r="K4" s="29"/>
      <c r="L4" s="30"/>
      <c r="M4" s="29"/>
      <c r="N4" s="29"/>
      <c r="O4" s="28"/>
      <c r="P4" s="30"/>
      <c r="Q4" s="28"/>
      <c r="R4" s="28"/>
      <c r="S4" s="28"/>
      <c r="T4" s="28"/>
      <c r="U4" s="28"/>
      <c r="V4" s="28"/>
      <c r="W4" s="28"/>
      <c r="X4" s="28"/>
      <c r="Y4" s="28"/>
      <c r="Z4" s="29"/>
      <c r="AA4" s="165" t="s">
        <v>13</v>
      </c>
      <c r="AB4" s="162"/>
      <c r="AC4" s="162"/>
      <c r="AD4" s="162"/>
      <c r="AE4" s="162"/>
      <c r="AF4" s="162"/>
      <c r="AG4" s="166"/>
      <c r="AH4" s="32">
        <v>30</v>
      </c>
    </row>
    <row r="5" spans="1:34" s="15" customFormat="1" ht="23.1" customHeight="1">
      <c r="A5" s="156" t="s">
        <v>14</v>
      </c>
      <c r="B5" s="164"/>
      <c r="C5" s="157"/>
      <c r="D5" s="156" t="s">
        <v>15</v>
      </c>
      <c r="E5" s="164"/>
      <c r="F5" s="164"/>
      <c r="G5" s="164"/>
      <c r="H5" s="157"/>
      <c r="I5" s="156" t="s">
        <v>16</v>
      </c>
      <c r="J5" s="164"/>
      <c r="K5" s="157"/>
      <c r="L5" s="156" t="s">
        <v>1</v>
      </c>
      <c r="M5" s="164"/>
      <c r="N5" s="164"/>
      <c r="O5" s="156" t="s">
        <v>17</v>
      </c>
      <c r="P5" s="157"/>
      <c r="Q5" s="156" t="s">
        <v>18</v>
      </c>
      <c r="R5" s="164"/>
      <c r="S5" s="164"/>
      <c r="T5" s="157"/>
      <c r="U5" s="156" t="s">
        <v>19</v>
      </c>
      <c r="V5" s="164"/>
      <c r="W5" s="164"/>
      <c r="X5" s="58" t="s">
        <v>47</v>
      </c>
      <c r="Y5" s="156" t="s">
        <v>20</v>
      </c>
      <c r="Z5" s="157"/>
      <c r="AA5" s="158" t="s">
        <v>41</v>
      </c>
      <c r="AB5" s="159"/>
      <c r="AC5" s="159"/>
      <c r="AD5" s="159"/>
      <c r="AE5" s="159"/>
      <c r="AF5" s="159"/>
      <c r="AG5" s="159"/>
      <c r="AH5" s="160"/>
    </row>
    <row r="6" spans="1:34" ht="36" customHeight="1">
      <c r="A6" s="51" t="s">
        <v>21</v>
      </c>
      <c r="B6" s="51" t="s">
        <v>22</v>
      </c>
      <c r="C6" s="52" t="s">
        <v>23</v>
      </c>
      <c r="D6" s="51" t="s">
        <v>24</v>
      </c>
      <c r="E6" s="53" t="s">
        <v>25</v>
      </c>
      <c r="F6" s="51" t="s">
        <v>26</v>
      </c>
      <c r="G6" s="54" t="s">
        <v>27</v>
      </c>
      <c r="H6" s="51" t="s">
        <v>28</v>
      </c>
      <c r="I6" s="51" t="s">
        <v>21</v>
      </c>
      <c r="J6" s="51" t="s">
        <v>24</v>
      </c>
      <c r="K6" s="52" t="s">
        <v>29</v>
      </c>
      <c r="L6" s="51" t="s">
        <v>30</v>
      </c>
      <c r="M6" s="53" t="s">
        <v>31</v>
      </c>
      <c r="N6" s="53" t="s">
        <v>32</v>
      </c>
      <c r="O6" s="51" t="s">
        <v>33</v>
      </c>
      <c r="P6" s="51" t="s">
        <v>26</v>
      </c>
      <c r="Q6" s="51" t="s">
        <v>33</v>
      </c>
      <c r="R6" s="51" t="s">
        <v>34</v>
      </c>
      <c r="S6" s="51" t="s">
        <v>35</v>
      </c>
      <c r="T6" s="51" t="s">
        <v>36</v>
      </c>
      <c r="U6" s="51" t="s">
        <v>21</v>
      </c>
      <c r="V6" s="51" t="s">
        <v>24</v>
      </c>
      <c r="W6" s="51" t="s">
        <v>37</v>
      </c>
      <c r="X6" s="51" t="s">
        <v>25</v>
      </c>
      <c r="Y6" s="51" t="s">
        <v>24</v>
      </c>
      <c r="Z6" s="52" t="s">
        <v>38</v>
      </c>
      <c r="AA6" s="55" t="s">
        <v>45</v>
      </c>
      <c r="AB6" s="55" t="s">
        <v>39</v>
      </c>
      <c r="AC6" s="55" t="s">
        <v>42</v>
      </c>
      <c r="AD6" s="55" t="s">
        <v>40</v>
      </c>
      <c r="AE6" s="55" t="s">
        <v>43</v>
      </c>
      <c r="AF6" s="55" t="s">
        <v>44</v>
      </c>
      <c r="AG6" s="63" t="s">
        <v>48</v>
      </c>
      <c r="AH6" s="56" t="s">
        <v>46</v>
      </c>
    </row>
    <row r="7" spans="1:34">
      <c r="A7" s="42"/>
      <c r="B7" s="42"/>
      <c r="C7" s="43"/>
      <c r="D7" s="60"/>
      <c r="E7" s="43"/>
      <c r="F7" s="44"/>
      <c r="G7" s="45"/>
      <c r="H7" s="42"/>
      <c r="I7" s="42"/>
      <c r="J7" s="42"/>
      <c r="K7" s="43"/>
      <c r="L7" s="44"/>
      <c r="M7" s="43"/>
      <c r="N7" s="43"/>
      <c r="O7" s="42"/>
      <c r="P7" s="44"/>
      <c r="Q7" s="42"/>
      <c r="R7" s="42"/>
      <c r="S7" s="42"/>
      <c r="T7" s="42"/>
      <c r="U7" s="46"/>
      <c r="V7" s="46"/>
      <c r="W7" s="46"/>
      <c r="X7" s="57"/>
      <c r="Y7" s="42"/>
      <c r="Z7" s="43"/>
      <c r="AA7" s="47"/>
      <c r="AB7" s="47"/>
      <c r="AC7" s="48"/>
      <c r="AD7" s="49"/>
      <c r="AE7" s="59"/>
      <c r="AF7" s="50"/>
      <c r="AG7" s="59"/>
      <c r="AH7" s="48"/>
    </row>
    <row r="8" spans="1:34">
      <c r="C8" s="33"/>
      <c r="D8" s="33"/>
      <c r="E8" s="33"/>
      <c r="F8" s="33"/>
      <c r="G8" s="33"/>
      <c r="K8" s="33"/>
      <c r="L8" s="33"/>
      <c r="M8" s="33"/>
      <c r="N8" s="33"/>
      <c r="P8" s="33"/>
      <c r="Z8" s="33"/>
      <c r="AA8" s="33"/>
      <c r="AB8" s="33"/>
      <c r="AC8" s="33"/>
      <c r="AD8" s="41"/>
      <c r="AE8" s="33"/>
      <c r="AF8" s="33"/>
      <c r="AG8" s="33"/>
      <c r="AH8" s="33"/>
    </row>
    <row r="9" spans="1:34">
      <c r="C9" s="33"/>
      <c r="D9" s="33"/>
      <c r="E9" s="33"/>
      <c r="F9" s="33"/>
      <c r="G9" s="33"/>
      <c r="K9" s="33"/>
      <c r="L9" s="33"/>
      <c r="M9" s="33"/>
      <c r="N9" s="33"/>
      <c r="P9" s="33"/>
      <c r="Z9" s="33"/>
      <c r="AA9" s="33"/>
      <c r="AB9" s="33"/>
      <c r="AC9" s="33"/>
      <c r="AD9" s="41"/>
      <c r="AE9" s="33"/>
      <c r="AF9" s="33"/>
      <c r="AG9" s="33"/>
      <c r="AH9" s="33"/>
    </row>
    <row r="10" spans="1:34">
      <c r="C10" s="33"/>
      <c r="D10" s="33"/>
      <c r="E10" s="33"/>
      <c r="F10" s="33"/>
      <c r="G10" s="33"/>
      <c r="K10" s="33"/>
      <c r="L10" s="33"/>
      <c r="M10" s="33"/>
      <c r="N10" s="33"/>
      <c r="P10" s="33"/>
      <c r="Z10" s="33"/>
      <c r="AA10" s="33"/>
      <c r="AB10" s="33"/>
      <c r="AC10" s="33"/>
      <c r="AD10" s="41"/>
      <c r="AE10" s="33"/>
      <c r="AF10" s="33"/>
      <c r="AG10" s="33"/>
      <c r="AH10" s="33"/>
    </row>
    <row r="11" spans="1:34">
      <c r="C11" s="33"/>
      <c r="D11" s="33"/>
      <c r="E11" s="33"/>
      <c r="F11" s="33"/>
      <c r="G11" s="33"/>
      <c r="K11" s="33"/>
      <c r="L11" s="33"/>
      <c r="M11" s="33"/>
      <c r="N11" s="33"/>
      <c r="P11" s="33"/>
      <c r="Z11" s="33"/>
      <c r="AA11" s="33"/>
      <c r="AB11" s="33"/>
      <c r="AC11" s="33"/>
      <c r="AD11" s="41"/>
      <c r="AE11" s="33"/>
      <c r="AF11" s="33"/>
      <c r="AG11" s="33"/>
      <c r="AH11" s="33"/>
    </row>
    <row r="12" spans="1:34">
      <c r="C12" s="33"/>
      <c r="D12" s="33"/>
      <c r="E12" s="33"/>
      <c r="F12" s="33"/>
      <c r="G12" s="33"/>
      <c r="K12" s="33"/>
      <c r="L12" s="33"/>
      <c r="M12" s="33"/>
      <c r="N12" s="33"/>
      <c r="P12" s="33"/>
      <c r="Z12" s="33"/>
      <c r="AA12" s="33"/>
      <c r="AB12" s="33"/>
      <c r="AC12" s="33"/>
      <c r="AD12" s="41"/>
      <c r="AE12" s="33"/>
      <c r="AF12" s="33"/>
      <c r="AG12" s="33"/>
      <c r="AH12" s="33"/>
    </row>
    <row r="13" spans="1:34">
      <c r="C13" s="33"/>
      <c r="D13" s="33"/>
      <c r="E13" s="33"/>
      <c r="F13" s="33"/>
      <c r="G13" s="33"/>
      <c r="K13" s="33"/>
      <c r="L13" s="33"/>
      <c r="M13" s="33"/>
      <c r="N13" s="33"/>
      <c r="P13" s="33"/>
      <c r="Z13" s="33"/>
      <c r="AA13" s="33"/>
      <c r="AB13" s="33"/>
      <c r="AC13" s="33"/>
      <c r="AD13" s="41"/>
      <c r="AE13" s="33"/>
      <c r="AF13" s="33"/>
      <c r="AG13" s="33"/>
      <c r="AH13" s="33"/>
    </row>
    <row r="14" spans="1:34">
      <c r="C14" s="33"/>
      <c r="D14" s="33"/>
      <c r="E14" s="33"/>
      <c r="F14" s="33"/>
      <c r="G14" s="33"/>
      <c r="K14" s="33"/>
      <c r="L14" s="33"/>
      <c r="M14" s="33"/>
      <c r="N14" s="33"/>
      <c r="P14" s="33"/>
      <c r="Z14" s="33"/>
      <c r="AA14" s="33"/>
      <c r="AB14" s="33"/>
      <c r="AC14" s="33"/>
      <c r="AD14" s="41"/>
      <c r="AE14" s="33"/>
      <c r="AF14" s="33"/>
      <c r="AG14" s="33"/>
      <c r="AH14" s="33"/>
    </row>
  </sheetData>
  <sheetProtection password="D3C7" sheet="1"/>
  <mergeCells count="12">
    <mergeCell ref="U5:W5"/>
    <mergeCell ref="AA4:AG4"/>
    <mergeCell ref="Y5:Z5"/>
    <mergeCell ref="AA5:AH5"/>
    <mergeCell ref="A1:AH1"/>
    <mergeCell ref="A3:AH3"/>
    <mergeCell ref="A5:C5"/>
    <mergeCell ref="D5:H5"/>
    <mergeCell ref="I5:K5"/>
    <mergeCell ref="L5:N5"/>
    <mergeCell ref="O5:P5"/>
    <mergeCell ref="Q5:T5"/>
  </mergeCells>
  <phoneticPr fontId="0" type="noConversion"/>
  <dataValidations count="1">
    <dataValidation type="list" allowBlank="1" showInputMessage="1" showErrorMessage="1" sqref="AG7">
      <formula1>"SI,"</formula1>
    </dataValidation>
  </dataValidations>
  <pageMargins left="0.23622047244094491" right="0.23622047244094491" top="0.74803149606299213" bottom="0.74803149606299213" header="0.31496062992125984" footer="0.31496062992125984"/>
  <pageSetup paperSize="9" scale="48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R9"/>
  <sheetViews>
    <sheetView showGridLines="0" workbookViewId="0">
      <selection sqref="A1:R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customWidth="1"/>
    <col min="13" max="13" width="10.7109375" customWidth="1"/>
    <col min="14" max="16" width="8.7109375" customWidth="1"/>
    <col min="17" max="17" width="14.7109375" customWidth="1"/>
    <col min="18" max="18" width="10.7109375" customWidth="1"/>
  </cols>
  <sheetData>
    <row r="1" spans="1:18" ht="23.1" customHeight="1">
      <c r="A1" s="150"/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70"/>
    </row>
    <row r="2" spans="1:18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66"/>
      <c r="L2" s="66"/>
      <c r="M2" s="66"/>
      <c r="N2" s="66"/>
      <c r="O2" s="66"/>
      <c r="P2" s="66"/>
      <c r="Q2" s="66"/>
      <c r="R2" s="67"/>
    </row>
    <row r="3" spans="1:18" ht="23.1" customHeight="1">
      <c r="A3" s="153" t="s">
        <v>54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69"/>
      <c r="P3" s="169"/>
      <c r="Q3" s="169"/>
      <c r="R3" s="170"/>
    </row>
    <row r="4" spans="1:18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69"/>
      <c r="P4" s="169"/>
      <c r="Q4" s="169"/>
      <c r="R4" s="170"/>
    </row>
    <row r="5" spans="1:18" s="62" customFormat="1" ht="23.1" customHeight="1">
      <c r="A5" s="167"/>
      <c r="B5" s="168"/>
      <c r="C5" s="168"/>
      <c r="D5" s="168"/>
      <c r="E5" s="168"/>
      <c r="F5" s="168"/>
      <c r="G5" s="168"/>
      <c r="H5" s="168"/>
      <c r="I5" s="168"/>
      <c r="J5" s="168"/>
      <c r="K5" s="171" t="s">
        <v>13</v>
      </c>
      <c r="L5" s="172"/>
      <c r="M5" s="172"/>
      <c r="N5" s="172"/>
      <c r="O5" s="172"/>
      <c r="P5" s="172"/>
      <c r="Q5" s="173"/>
      <c r="R5" s="84">
        <v>30</v>
      </c>
    </row>
    <row r="6" spans="1:18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49</v>
      </c>
      <c r="L6" s="72" t="s">
        <v>50</v>
      </c>
      <c r="M6" s="72" t="s">
        <v>51</v>
      </c>
      <c r="N6" s="73" t="s">
        <v>40</v>
      </c>
      <c r="O6" s="72" t="s">
        <v>52</v>
      </c>
      <c r="P6" s="72" t="s">
        <v>53</v>
      </c>
      <c r="Q6" s="72" t="s">
        <v>48</v>
      </c>
      <c r="R6" s="74" t="s">
        <v>46</v>
      </c>
    </row>
    <row r="7" spans="1:18">
      <c r="A7" s="75"/>
      <c r="B7" s="75"/>
      <c r="C7" s="76"/>
      <c r="D7" s="77"/>
      <c r="E7" s="78"/>
      <c r="F7" s="77"/>
      <c r="G7" s="75"/>
      <c r="H7" s="75"/>
      <c r="I7" s="77"/>
      <c r="J7" s="79"/>
      <c r="K7" s="81"/>
      <c r="L7" s="82"/>
      <c r="M7" s="80"/>
      <c r="N7" s="80"/>
      <c r="O7" s="83"/>
      <c r="P7" s="80"/>
      <c r="Q7" s="81"/>
      <c r="R7" s="80"/>
    </row>
    <row r="9" spans="1:18">
      <c r="I9" s="6"/>
      <c r="J9" s="2"/>
    </row>
  </sheetData>
  <sheetProtection password="D3C7" sheet="1" objects="1" scenarios="1"/>
  <mergeCells count="5">
    <mergeCell ref="A5:J5"/>
    <mergeCell ref="A1:R1"/>
    <mergeCell ref="K5:Q5"/>
    <mergeCell ref="A3:R3"/>
    <mergeCell ref="A4:R4"/>
  </mergeCells>
  <phoneticPr fontId="0" type="noConversion"/>
  <dataValidations count="1">
    <dataValidation type="list" allowBlank="1" showInputMessage="1" showErrorMessage="1" sqref="Q7">
      <formula1>"SI,"</formula1>
    </dataValidation>
  </dataValidations>
  <pageMargins left="0.75" right="0.75" top="1" bottom="1" header="0.5" footer="0.5"/>
  <pageSetup paperSize="9" scale="8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:AI256"/>
  <sheetViews>
    <sheetView showGridLines="0" tabSelected="1" zoomScaleNormal="100" workbookViewId="0">
      <selection sqref="A1:AI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8.28515625" style="107" bestFit="1" customWidth="1"/>
    <col min="29" max="29" width="12.7109375" style="119" customWidth="1"/>
    <col min="30" max="30" width="14" style="119" customWidth="1"/>
    <col min="31" max="31" width="15.7109375" style="119" customWidth="1"/>
    <col min="32" max="32" width="15.7109375" style="117" customWidth="1"/>
    <col min="33" max="33" width="14.7109375" style="117" customWidth="1"/>
    <col min="34" max="34" width="16.140625" style="121" customWidth="1"/>
    <col min="35" max="35" width="15.42578125" style="107" customWidth="1"/>
    <col min="36" max="16384" width="9.140625" style="107"/>
  </cols>
  <sheetData>
    <row r="1" spans="1:35" s="90" customFormat="1" ht="23.1" customHeight="1">
      <c r="A1" s="178" t="s">
        <v>73</v>
      </c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79"/>
      <c r="AD1" s="179"/>
      <c r="AE1" s="179"/>
      <c r="AF1" s="179"/>
      <c r="AG1" s="179"/>
      <c r="AH1" s="179"/>
      <c r="AI1" s="180"/>
    </row>
    <row r="2" spans="1:35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92"/>
      <c r="AC2" s="21"/>
      <c r="AD2" s="21"/>
      <c r="AE2" s="21"/>
      <c r="AF2" s="95"/>
      <c r="AG2" s="96"/>
      <c r="AH2" s="130"/>
    </row>
    <row r="3" spans="1:35" s="90" customFormat="1" ht="23.1" customHeight="1">
      <c r="A3" s="158" t="s">
        <v>74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2"/>
    </row>
    <row r="4" spans="1:35" s="90" customFormat="1" ht="15" customHeight="1">
      <c r="A4" s="98"/>
      <c r="B4" s="99"/>
      <c r="C4" s="100"/>
      <c r="D4" s="101"/>
      <c r="E4" s="100"/>
      <c r="F4" s="101"/>
      <c r="G4" s="102"/>
      <c r="H4" s="102"/>
      <c r="I4" s="140"/>
      <c r="J4" s="102"/>
      <c r="K4" s="99"/>
      <c r="L4" s="99"/>
      <c r="M4" s="99"/>
      <c r="N4" s="100"/>
      <c r="O4" s="101"/>
      <c r="P4" s="100"/>
      <c r="Q4" s="100"/>
      <c r="R4" s="99"/>
      <c r="S4" s="101"/>
      <c r="T4" s="99"/>
      <c r="U4" s="99"/>
      <c r="V4" s="99"/>
      <c r="W4" s="99"/>
      <c r="X4" s="99"/>
      <c r="Y4" s="99"/>
      <c r="Z4" s="99"/>
      <c r="AA4" s="99"/>
      <c r="AB4" s="99"/>
      <c r="AC4" s="100"/>
      <c r="AD4" s="165"/>
      <c r="AE4" s="183"/>
      <c r="AF4" s="183"/>
      <c r="AG4" s="183"/>
      <c r="AH4" s="184"/>
      <c r="AI4" s="177"/>
    </row>
    <row r="5" spans="1:35" s="90" customFormat="1" ht="23.1" customHeight="1">
      <c r="A5" s="158" t="s">
        <v>14</v>
      </c>
      <c r="B5" s="174"/>
      <c r="C5" s="175"/>
      <c r="D5" s="158" t="s">
        <v>15</v>
      </c>
      <c r="E5" s="174"/>
      <c r="F5" s="174"/>
      <c r="G5" s="174"/>
      <c r="H5" s="174"/>
      <c r="I5" s="174"/>
      <c r="J5" s="174"/>
      <c r="K5" s="175"/>
      <c r="L5" s="158" t="s">
        <v>16</v>
      </c>
      <c r="M5" s="174"/>
      <c r="N5" s="175"/>
      <c r="O5" s="158" t="s">
        <v>1</v>
      </c>
      <c r="P5" s="174"/>
      <c r="Q5" s="174"/>
      <c r="R5" s="158" t="s">
        <v>17</v>
      </c>
      <c r="S5" s="175"/>
      <c r="T5" s="158" t="s">
        <v>18</v>
      </c>
      <c r="U5" s="174"/>
      <c r="V5" s="174"/>
      <c r="W5" s="175"/>
      <c r="X5" s="158" t="s">
        <v>19</v>
      </c>
      <c r="Y5" s="174"/>
      <c r="Z5" s="174"/>
      <c r="AA5" s="103" t="s">
        <v>47</v>
      </c>
      <c r="AB5" s="158" t="s">
        <v>20</v>
      </c>
      <c r="AC5" s="175"/>
      <c r="AD5" s="158" t="s">
        <v>62</v>
      </c>
      <c r="AE5" s="176"/>
      <c r="AF5" s="176"/>
      <c r="AG5" s="176"/>
      <c r="AH5" s="176"/>
      <c r="AI5" s="177"/>
    </row>
    <row r="6" spans="1:35" ht="36" customHeight="1">
      <c r="A6" s="104" t="s">
        <v>21</v>
      </c>
      <c r="B6" s="104" t="s">
        <v>22</v>
      </c>
      <c r="C6" s="52" t="s">
        <v>23</v>
      </c>
      <c r="D6" s="104" t="s">
        <v>24</v>
      </c>
      <c r="E6" s="105" t="s">
        <v>25</v>
      </c>
      <c r="F6" s="104" t="s">
        <v>26</v>
      </c>
      <c r="G6" s="141" t="s">
        <v>64</v>
      </c>
      <c r="H6" s="106" t="s">
        <v>65</v>
      </c>
      <c r="I6" s="142" t="s">
        <v>66</v>
      </c>
      <c r="J6" s="141" t="s">
        <v>67</v>
      </c>
      <c r="K6" s="104" t="s">
        <v>28</v>
      </c>
      <c r="L6" s="104" t="s">
        <v>21</v>
      </c>
      <c r="M6" s="104" t="s">
        <v>24</v>
      </c>
      <c r="N6" s="52" t="s">
        <v>29</v>
      </c>
      <c r="O6" s="104" t="s">
        <v>30</v>
      </c>
      <c r="P6" s="105" t="s">
        <v>31</v>
      </c>
      <c r="Q6" s="105" t="s">
        <v>32</v>
      </c>
      <c r="R6" s="104" t="s">
        <v>33</v>
      </c>
      <c r="S6" s="104" t="s">
        <v>26</v>
      </c>
      <c r="T6" s="104" t="s">
        <v>33</v>
      </c>
      <c r="U6" s="104" t="s">
        <v>34</v>
      </c>
      <c r="V6" s="104" t="s">
        <v>35</v>
      </c>
      <c r="W6" s="104" t="s">
        <v>36</v>
      </c>
      <c r="X6" s="104" t="s">
        <v>21</v>
      </c>
      <c r="Y6" s="104" t="s">
        <v>24</v>
      </c>
      <c r="Z6" s="104" t="s">
        <v>37</v>
      </c>
      <c r="AA6" s="104" t="s">
        <v>25</v>
      </c>
      <c r="AB6" s="104" t="s">
        <v>24</v>
      </c>
      <c r="AC6" s="52" t="s">
        <v>38</v>
      </c>
      <c r="AD6" s="127" t="s">
        <v>56</v>
      </c>
      <c r="AE6" s="127" t="s">
        <v>57</v>
      </c>
      <c r="AF6" s="127" t="s">
        <v>59</v>
      </c>
      <c r="AG6" s="128" t="s">
        <v>58</v>
      </c>
      <c r="AH6" s="131" t="s">
        <v>60</v>
      </c>
      <c r="AI6" s="129" t="s">
        <v>63</v>
      </c>
    </row>
    <row r="7" spans="1:35">
      <c r="A7" s="108"/>
      <c r="B7" s="108"/>
      <c r="C7" s="109"/>
      <c r="D7" s="110"/>
      <c r="E7" s="109"/>
      <c r="F7" s="111"/>
      <c r="G7" s="112"/>
      <c r="H7" s="112"/>
      <c r="I7" s="143"/>
      <c r="J7" s="112"/>
      <c r="K7" s="108"/>
      <c r="L7" s="108"/>
      <c r="M7" s="108"/>
      <c r="N7" s="109"/>
      <c r="O7" s="111"/>
      <c r="P7" s="109"/>
      <c r="Q7" s="109"/>
      <c r="R7" s="108"/>
      <c r="S7" s="111"/>
      <c r="T7" s="108"/>
      <c r="U7" s="108"/>
      <c r="V7" s="108"/>
      <c r="W7" s="108"/>
      <c r="X7" s="113"/>
      <c r="Y7" s="113"/>
      <c r="Z7" s="113"/>
      <c r="AA7" s="114"/>
      <c r="AB7" s="108"/>
      <c r="AC7" s="109"/>
      <c r="AD7" s="109"/>
      <c r="AE7" s="109"/>
      <c r="AF7" s="115"/>
      <c r="AG7" s="116"/>
      <c r="AH7" s="112"/>
    </row>
    <row r="8" spans="1:35">
      <c r="A8" s="108">
        <v>2014</v>
      </c>
      <c r="B8" s="108">
        <v>109</v>
      </c>
      <c r="C8" s="109" t="s">
        <v>75</v>
      </c>
      <c r="D8" s="194" t="s">
        <v>76</v>
      </c>
      <c r="E8" s="109" t="s">
        <v>77</v>
      </c>
      <c r="F8" s="111" t="s">
        <v>78</v>
      </c>
      <c r="G8" s="112">
        <v>2030.08</v>
      </c>
      <c r="H8" s="112">
        <v>0</v>
      </c>
      <c r="I8" s="143" t="s">
        <v>79</v>
      </c>
      <c r="J8" s="112">
        <f>IF(I8="SI", G8-H8,G8)</f>
        <v>2030.08</v>
      </c>
      <c r="K8" s="195" t="s">
        <v>80</v>
      </c>
      <c r="L8" s="108">
        <v>2014</v>
      </c>
      <c r="M8" s="108">
        <v>815</v>
      </c>
      <c r="N8" s="109" t="s">
        <v>81</v>
      </c>
      <c r="O8" s="111" t="s">
        <v>82</v>
      </c>
      <c r="P8" s="109" t="s">
        <v>83</v>
      </c>
      <c r="Q8" s="109" t="s">
        <v>84</v>
      </c>
      <c r="R8" s="108" t="s">
        <v>85</v>
      </c>
      <c r="S8" s="111" t="s">
        <v>85</v>
      </c>
      <c r="T8" s="108"/>
      <c r="U8" s="108">
        <v>0</v>
      </c>
      <c r="V8" s="108">
        <v>0</v>
      </c>
      <c r="W8" s="108">
        <v>0</v>
      </c>
      <c r="X8" s="113">
        <v>0</v>
      </c>
      <c r="Y8" s="113">
        <v>0</v>
      </c>
      <c r="Z8" s="113">
        <v>0</v>
      </c>
      <c r="AA8" s="114" t="s">
        <v>80</v>
      </c>
      <c r="AB8" s="108">
        <v>28</v>
      </c>
      <c r="AC8" s="109" t="s">
        <v>86</v>
      </c>
      <c r="AD8" s="196" t="s">
        <v>87</v>
      </c>
      <c r="AE8" s="196" t="s">
        <v>86</v>
      </c>
      <c r="AF8" s="197">
        <f>AE8-AD8</f>
        <v>552</v>
      </c>
      <c r="AG8" s="198">
        <f>IF(AI8="SI", 0,J8)</f>
        <v>2030.08</v>
      </c>
      <c r="AH8" s="199">
        <f>AG8*AF8</f>
        <v>1120604.1599999999</v>
      </c>
      <c r="AI8" s="200"/>
    </row>
    <row r="9" spans="1:35">
      <c r="A9" s="108">
        <v>2014</v>
      </c>
      <c r="B9" s="108">
        <v>121</v>
      </c>
      <c r="C9" s="109" t="s">
        <v>88</v>
      </c>
      <c r="D9" s="194" t="s">
        <v>89</v>
      </c>
      <c r="E9" s="109" t="s">
        <v>90</v>
      </c>
      <c r="F9" s="111" t="s">
        <v>91</v>
      </c>
      <c r="G9" s="112">
        <v>4270</v>
      </c>
      <c r="H9" s="112">
        <v>0</v>
      </c>
      <c r="I9" s="143" t="s">
        <v>79</v>
      </c>
      <c r="J9" s="112">
        <f>IF(I9="SI", G9-H9,G9)</f>
        <v>4270</v>
      </c>
      <c r="K9" s="195" t="s">
        <v>92</v>
      </c>
      <c r="L9" s="108">
        <v>2014</v>
      </c>
      <c r="M9" s="108">
        <v>887</v>
      </c>
      <c r="N9" s="109" t="s">
        <v>88</v>
      </c>
      <c r="O9" s="111" t="s">
        <v>93</v>
      </c>
      <c r="P9" s="109" t="s">
        <v>94</v>
      </c>
      <c r="Q9" s="109" t="s">
        <v>80</v>
      </c>
      <c r="R9" s="108" t="s">
        <v>85</v>
      </c>
      <c r="S9" s="111" t="s">
        <v>85</v>
      </c>
      <c r="T9" s="108">
        <v>1010603</v>
      </c>
      <c r="U9" s="108">
        <v>580</v>
      </c>
      <c r="V9" s="108">
        <v>770</v>
      </c>
      <c r="W9" s="108">
        <v>1</v>
      </c>
      <c r="X9" s="113">
        <v>2016</v>
      </c>
      <c r="Y9" s="113">
        <v>61</v>
      </c>
      <c r="Z9" s="113">
        <v>0</v>
      </c>
      <c r="AA9" s="114" t="s">
        <v>95</v>
      </c>
      <c r="AB9" s="108">
        <v>193</v>
      </c>
      <c r="AC9" s="109" t="s">
        <v>95</v>
      </c>
      <c r="AD9" s="196" t="s">
        <v>96</v>
      </c>
      <c r="AE9" s="196" t="s">
        <v>95</v>
      </c>
      <c r="AF9" s="197">
        <f>AE9-AD9</f>
        <v>638</v>
      </c>
      <c r="AG9" s="198">
        <f>IF(AI9="SI", 0,J9)</f>
        <v>4270</v>
      </c>
      <c r="AH9" s="199">
        <f>AG9*AF9</f>
        <v>2724260</v>
      </c>
      <c r="AI9" s="200"/>
    </row>
    <row r="10" spans="1:35">
      <c r="A10" s="108">
        <v>2015</v>
      </c>
      <c r="B10" s="108">
        <v>135</v>
      </c>
      <c r="C10" s="109" t="s">
        <v>97</v>
      </c>
      <c r="D10" s="194" t="s">
        <v>98</v>
      </c>
      <c r="E10" s="109" t="s">
        <v>99</v>
      </c>
      <c r="F10" s="111" t="s">
        <v>100</v>
      </c>
      <c r="G10" s="112">
        <v>1522.56</v>
      </c>
      <c r="H10" s="112">
        <v>274.56</v>
      </c>
      <c r="I10" s="143" t="s">
        <v>79</v>
      </c>
      <c r="J10" s="112">
        <f>IF(I10="SI", G10-H10,G10)</f>
        <v>1522.56</v>
      </c>
      <c r="K10" s="195" t="s">
        <v>101</v>
      </c>
      <c r="L10" s="108">
        <v>2015</v>
      </c>
      <c r="M10" s="108">
        <v>1318</v>
      </c>
      <c r="N10" s="109" t="s">
        <v>102</v>
      </c>
      <c r="O10" s="111" t="s">
        <v>103</v>
      </c>
      <c r="P10" s="109" t="s">
        <v>104</v>
      </c>
      <c r="Q10" s="109" t="s">
        <v>105</v>
      </c>
      <c r="R10" s="108" t="s">
        <v>85</v>
      </c>
      <c r="S10" s="111" t="s">
        <v>85</v>
      </c>
      <c r="T10" s="108">
        <v>1010603</v>
      </c>
      <c r="U10" s="108">
        <v>580</v>
      </c>
      <c r="V10" s="108">
        <v>648</v>
      </c>
      <c r="W10" s="108">
        <v>99</v>
      </c>
      <c r="X10" s="113">
        <v>2014</v>
      </c>
      <c r="Y10" s="113">
        <v>356</v>
      </c>
      <c r="Z10" s="113">
        <v>0</v>
      </c>
      <c r="AA10" s="114" t="s">
        <v>80</v>
      </c>
      <c r="AB10" s="108">
        <v>0</v>
      </c>
      <c r="AC10" s="109" t="s">
        <v>106</v>
      </c>
      <c r="AD10" s="196" t="s">
        <v>107</v>
      </c>
      <c r="AE10" s="196" t="s">
        <v>106</v>
      </c>
      <c r="AF10" s="197">
        <f>AE10-AD10</f>
        <v>117</v>
      </c>
      <c r="AG10" s="198">
        <f>IF(AI10="SI", 0,J10)</f>
        <v>1522.56</v>
      </c>
      <c r="AH10" s="199">
        <f>AG10*AF10</f>
        <v>178139.51999999999</v>
      </c>
      <c r="AI10" s="200"/>
    </row>
    <row r="11" spans="1:35">
      <c r="A11" s="108">
        <v>2015</v>
      </c>
      <c r="B11" s="108">
        <v>136</v>
      </c>
      <c r="C11" s="109" t="s">
        <v>97</v>
      </c>
      <c r="D11" s="194" t="s">
        <v>108</v>
      </c>
      <c r="E11" s="109" t="s">
        <v>99</v>
      </c>
      <c r="F11" s="111" t="s">
        <v>100</v>
      </c>
      <c r="G11" s="112">
        <v>761.28</v>
      </c>
      <c r="H11" s="112">
        <v>137.28</v>
      </c>
      <c r="I11" s="143" t="s">
        <v>79</v>
      </c>
      <c r="J11" s="112">
        <f>IF(I11="SI", G11-H11,G11)</f>
        <v>761.28</v>
      </c>
      <c r="K11" s="195" t="s">
        <v>80</v>
      </c>
      <c r="L11" s="108">
        <v>2015</v>
      </c>
      <c r="M11" s="108">
        <v>1317</v>
      </c>
      <c r="N11" s="109" t="s">
        <v>102</v>
      </c>
      <c r="O11" s="111" t="s">
        <v>103</v>
      </c>
      <c r="P11" s="109" t="s">
        <v>104</v>
      </c>
      <c r="Q11" s="109" t="s">
        <v>105</v>
      </c>
      <c r="R11" s="108" t="s">
        <v>85</v>
      </c>
      <c r="S11" s="111" t="s">
        <v>85</v>
      </c>
      <c r="T11" s="108">
        <v>2090605</v>
      </c>
      <c r="U11" s="108">
        <v>9070</v>
      </c>
      <c r="V11" s="108">
        <v>12650</v>
      </c>
      <c r="W11" s="108">
        <v>16</v>
      </c>
      <c r="X11" s="113">
        <v>2015</v>
      </c>
      <c r="Y11" s="113">
        <v>51</v>
      </c>
      <c r="Z11" s="113">
        <v>0</v>
      </c>
      <c r="AA11" s="114" t="s">
        <v>80</v>
      </c>
      <c r="AB11" s="108">
        <v>0</v>
      </c>
      <c r="AC11" s="109" t="s">
        <v>106</v>
      </c>
      <c r="AD11" s="196" t="s">
        <v>107</v>
      </c>
      <c r="AE11" s="196" t="s">
        <v>106</v>
      </c>
      <c r="AF11" s="197">
        <f>AE11-AD11</f>
        <v>117</v>
      </c>
      <c r="AG11" s="198">
        <f>IF(AI11="SI", 0,J11)</f>
        <v>761.28</v>
      </c>
      <c r="AH11" s="199">
        <f>AG11*AF11</f>
        <v>89069.759999999995</v>
      </c>
      <c r="AI11" s="200"/>
    </row>
    <row r="12" spans="1:35">
      <c r="A12" s="108">
        <v>2015</v>
      </c>
      <c r="B12" s="108">
        <v>141</v>
      </c>
      <c r="C12" s="109" t="s">
        <v>109</v>
      </c>
      <c r="D12" s="194" t="s">
        <v>110</v>
      </c>
      <c r="E12" s="109" t="s">
        <v>111</v>
      </c>
      <c r="F12" s="111" t="s">
        <v>112</v>
      </c>
      <c r="G12" s="112">
        <v>22355.79</v>
      </c>
      <c r="H12" s="112">
        <v>4031.37</v>
      </c>
      <c r="I12" s="143" t="s">
        <v>113</v>
      </c>
      <c r="J12" s="112">
        <f>IF(I12="SI", G12-H12,G12)</f>
        <v>18324.420000000002</v>
      </c>
      <c r="K12" s="195" t="s">
        <v>114</v>
      </c>
      <c r="L12" s="108">
        <v>2015</v>
      </c>
      <c r="M12" s="108">
        <v>1410</v>
      </c>
      <c r="N12" s="109" t="s">
        <v>115</v>
      </c>
      <c r="O12" s="111" t="s">
        <v>116</v>
      </c>
      <c r="P12" s="109" t="s">
        <v>117</v>
      </c>
      <c r="Q12" s="109" t="s">
        <v>117</v>
      </c>
      <c r="R12" s="108" t="s">
        <v>85</v>
      </c>
      <c r="S12" s="111" t="s">
        <v>85</v>
      </c>
      <c r="T12" s="108">
        <v>2090605</v>
      </c>
      <c r="U12" s="108">
        <v>9070</v>
      </c>
      <c r="V12" s="108">
        <v>12650</v>
      </c>
      <c r="W12" s="108">
        <v>15</v>
      </c>
      <c r="X12" s="113">
        <v>2015</v>
      </c>
      <c r="Y12" s="113">
        <v>167</v>
      </c>
      <c r="Z12" s="113">
        <v>0</v>
      </c>
      <c r="AA12" s="114" t="s">
        <v>118</v>
      </c>
      <c r="AB12" s="108">
        <v>15</v>
      </c>
      <c r="AC12" s="109" t="s">
        <v>118</v>
      </c>
      <c r="AD12" s="196" t="s">
        <v>119</v>
      </c>
      <c r="AE12" s="196" t="s">
        <v>118</v>
      </c>
      <c r="AF12" s="197">
        <f>AE12-AD12</f>
        <v>96</v>
      </c>
      <c r="AG12" s="198">
        <f>IF(AI12="SI", 0,J12)</f>
        <v>18324.420000000002</v>
      </c>
      <c r="AH12" s="199">
        <f>AG12*AF12</f>
        <v>1759144.3200000003</v>
      </c>
      <c r="AI12" s="200"/>
    </row>
    <row r="13" spans="1:35">
      <c r="A13" s="108">
        <v>2015</v>
      </c>
      <c r="B13" s="108">
        <v>142</v>
      </c>
      <c r="C13" s="109" t="s">
        <v>109</v>
      </c>
      <c r="D13" s="194" t="s">
        <v>120</v>
      </c>
      <c r="E13" s="109" t="s">
        <v>121</v>
      </c>
      <c r="F13" s="111" t="s">
        <v>122</v>
      </c>
      <c r="G13" s="112">
        <v>2287.15</v>
      </c>
      <c r="H13" s="112">
        <v>412.44</v>
      </c>
      <c r="I13" s="143" t="s">
        <v>79</v>
      </c>
      <c r="J13" s="112">
        <f>IF(I13="SI", G13-H13,G13)</f>
        <v>2287.15</v>
      </c>
      <c r="K13" s="195" t="s">
        <v>114</v>
      </c>
      <c r="L13" s="108">
        <v>2015</v>
      </c>
      <c r="M13" s="108">
        <v>1353</v>
      </c>
      <c r="N13" s="109" t="s">
        <v>123</v>
      </c>
      <c r="O13" s="111" t="s">
        <v>124</v>
      </c>
      <c r="P13" s="109" t="s">
        <v>125</v>
      </c>
      <c r="Q13" s="109" t="s">
        <v>126</v>
      </c>
      <c r="R13" s="108" t="s">
        <v>85</v>
      </c>
      <c r="S13" s="111" t="s">
        <v>85</v>
      </c>
      <c r="T13" s="108">
        <v>2090605</v>
      </c>
      <c r="U13" s="108">
        <v>9070</v>
      </c>
      <c r="V13" s="108">
        <v>12650</v>
      </c>
      <c r="W13" s="108">
        <v>15</v>
      </c>
      <c r="X13" s="113">
        <v>2015</v>
      </c>
      <c r="Y13" s="113">
        <v>168</v>
      </c>
      <c r="Z13" s="113">
        <v>0</v>
      </c>
      <c r="AA13" s="114" t="s">
        <v>80</v>
      </c>
      <c r="AB13" s="108">
        <v>173</v>
      </c>
      <c r="AC13" s="109" t="s">
        <v>127</v>
      </c>
      <c r="AD13" s="196" t="s">
        <v>128</v>
      </c>
      <c r="AE13" s="196" t="s">
        <v>127</v>
      </c>
      <c r="AF13" s="197">
        <f>AE13-AD13</f>
        <v>225</v>
      </c>
      <c r="AG13" s="198">
        <f>IF(AI13="SI", 0,J13)</f>
        <v>2287.15</v>
      </c>
      <c r="AH13" s="199">
        <f>AG13*AF13</f>
        <v>514608.75</v>
      </c>
      <c r="AI13" s="200"/>
    </row>
    <row r="14" spans="1:35">
      <c r="A14" s="108">
        <v>2015</v>
      </c>
      <c r="B14" s="108">
        <v>144</v>
      </c>
      <c r="C14" s="109" t="s">
        <v>129</v>
      </c>
      <c r="D14" s="194" t="s">
        <v>130</v>
      </c>
      <c r="E14" s="109" t="s">
        <v>131</v>
      </c>
      <c r="F14" s="111" t="s">
        <v>132</v>
      </c>
      <c r="G14" s="112">
        <v>139.74</v>
      </c>
      <c r="H14" s="112">
        <v>25.2</v>
      </c>
      <c r="I14" s="143" t="s">
        <v>113</v>
      </c>
      <c r="J14" s="112">
        <f>IF(I14="SI", G14-H14,G14)</f>
        <v>114.54</v>
      </c>
      <c r="K14" s="195" t="s">
        <v>133</v>
      </c>
      <c r="L14" s="108">
        <v>2015</v>
      </c>
      <c r="M14" s="108">
        <v>1320</v>
      </c>
      <c r="N14" s="109" t="s">
        <v>102</v>
      </c>
      <c r="O14" s="111" t="s">
        <v>134</v>
      </c>
      <c r="P14" s="109" t="s">
        <v>135</v>
      </c>
      <c r="Q14" s="109" t="s">
        <v>135</v>
      </c>
      <c r="R14" s="108" t="s">
        <v>85</v>
      </c>
      <c r="S14" s="111" t="s">
        <v>85</v>
      </c>
      <c r="T14" s="108">
        <v>1010203</v>
      </c>
      <c r="U14" s="108">
        <v>140</v>
      </c>
      <c r="V14" s="108">
        <v>450</v>
      </c>
      <c r="W14" s="108">
        <v>7</v>
      </c>
      <c r="X14" s="113">
        <v>2016</v>
      </c>
      <c r="Y14" s="113">
        <v>28</v>
      </c>
      <c r="Z14" s="113">
        <v>0</v>
      </c>
      <c r="AA14" s="114" t="s">
        <v>136</v>
      </c>
      <c r="AB14" s="108">
        <v>426</v>
      </c>
      <c r="AC14" s="109" t="s">
        <v>137</v>
      </c>
      <c r="AD14" s="196" t="s">
        <v>107</v>
      </c>
      <c r="AE14" s="196" t="s">
        <v>137</v>
      </c>
      <c r="AF14" s="197">
        <f>AE14-AD14</f>
        <v>426</v>
      </c>
      <c r="AG14" s="198">
        <f>IF(AI14="SI", 0,J14)</f>
        <v>114.54</v>
      </c>
      <c r="AH14" s="199">
        <f>AG14*AF14</f>
        <v>48794.04</v>
      </c>
      <c r="AI14" s="200"/>
    </row>
    <row r="15" spans="1:35">
      <c r="A15" s="108">
        <v>2015</v>
      </c>
      <c r="B15" s="108">
        <v>145</v>
      </c>
      <c r="C15" s="109" t="s">
        <v>129</v>
      </c>
      <c r="D15" s="194" t="s">
        <v>138</v>
      </c>
      <c r="E15" s="109" t="s">
        <v>115</v>
      </c>
      <c r="F15" s="111" t="s">
        <v>139</v>
      </c>
      <c r="G15" s="112">
        <v>94.86</v>
      </c>
      <c r="H15" s="112">
        <v>17.11</v>
      </c>
      <c r="I15" s="143" t="s">
        <v>113</v>
      </c>
      <c r="J15" s="112">
        <f>IF(I15="SI", G15-H15,G15)</f>
        <v>77.75</v>
      </c>
      <c r="K15" s="195" t="s">
        <v>133</v>
      </c>
      <c r="L15" s="108">
        <v>2015</v>
      </c>
      <c r="M15" s="108">
        <v>1444</v>
      </c>
      <c r="N15" s="109" t="s">
        <v>109</v>
      </c>
      <c r="O15" s="111" t="s">
        <v>140</v>
      </c>
      <c r="P15" s="109" t="s">
        <v>141</v>
      </c>
      <c r="Q15" s="109" t="s">
        <v>80</v>
      </c>
      <c r="R15" s="108" t="s">
        <v>85</v>
      </c>
      <c r="S15" s="111" t="s">
        <v>85</v>
      </c>
      <c r="T15" s="108">
        <v>1080203</v>
      </c>
      <c r="U15" s="108">
        <v>2890</v>
      </c>
      <c r="V15" s="108">
        <v>7430</v>
      </c>
      <c r="W15" s="108">
        <v>99</v>
      </c>
      <c r="X15" s="113">
        <v>2016</v>
      </c>
      <c r="Y15" s="113">
        <v>27</v>
      </c>
      <c r="Z15" s="113">
        <v>0</v>
      </c>
      <c r="AA15" s="114" t="s">
        <v>136</v>
      </c>
      <c r="AB15" s="108">
        <v>429</v>
      </c>
      <c r="AC15" s="109" t="s">
        <v>137</v>
      </c>
      <c r="AD15" s="196" t="s">
        <v>142</v>
      </c>
      <c r="AE15" s="196" t="s">
        <v>137</v>
      </c>
      <c r="AF15" s="197">
        <f>AE15-AD15</f>
        <v>392</v>
      </c>
      <c r="AG15" s="198">
        <f>IF(AI15="SI", 0,J15)</f>
        <v>77.75</v>
      </c>
      <c r="AH15" s="199">
        <f>AG15*AF15</f>
        <v>30478</v>
      </c>
      <c r="AI15" s="200"/>
    </row>
    <row r="16" spans="1:35">
      <c r="A16" s="108">
        <v>2015</v>
      </c>
      <c r="B16" s="108">
        <v>160</v>
      </c>
      <c r="C16" s="109" t="s">
        <v>143</v>
      </c>
      <c r="D16" s="194" t="s">
        <v>144</v>
      </c>
      <c r="E16" s="109" t="s">
        <v>145</v>
      </c>
      <c r="F16" s="111" t="s">
        <v>139</v>
      </c>
      <c r="G16" s="112">
        <v>94.86</v>
      </c>
      <c r="H16" s="112">
        <v>17.11</v>
      </c>
      <c r="I16" s="143" t="s">
        <v>113</v>
      </c>
      <c r="J16" s="112">
        <f>IF(I16="SI", G16-H16,G16)</f>
        <v>77.75</v>
      </c>
      <c r="K16" s="195" t="s">
        <v>133</v>
      </c>
      <c r="L16" s="108">
        <v>2015</v>
      </c>
      <c r="M16" s="108">
        <v>1637</v>
      </c>
      <c r="N16" s="109" t="s">
        <v>146</v>
      </c>
      <c r="O16" s="111" t="s">
        <v>140</v>
      </c>
      <c r="P16" s="109" t="s">
        <v>141</v>
      </c>
      <c r="Q16" s="109" t="s">
        <v>80</v>
      </c>
      <c r="R16" s="108" t="s">
        <v>85</v>
      </c>
      <c r="S16" s="111" t="s">
        <v>85</v>
      </c>
      <c r="T16" s="108">
        <v>1080203</v>
      </c>
      <c r="U16" s="108">
        <v>2890</v>
      </c>
      <c r="V16" s="108">
        <v>7430</v>
      </c>
      <c r="W16" s="108">
        <v>99</v>
      </c>
      <c r="X16" s="113">
        <v>2016</v>
      </c>
      <c r="Y16" s="113">
        <v>27</v>
      </c>
      <c r="Z16" s="113">
        <v>0</v>
      </c>
      <c r="AA16" s="114" t="s">
        <v>136</v>
      </c>
      <c r="AB16" s="108">
        <v>429</v>
      </c>
      <c r="AC16" s="109" t="s">
        <v>137</v>
      </c>
      <c r="AD16" s="196" t="s">
        <v>147</v>
      </c>
      <c r="AE16" s="196" t="s">
        <v>137</v>
      </c>
      <c r="AF16" s="197">
        <f>AE16-AD16</f>
        <v>361</v>
      </c>
      <c r="AG16" s="198">
        <f>IF(AI16="SI", 0,J16)</f>
        <v>77.75</v>
      </c>
      <c r="AH16" s="199">
        <f>AG16*AF16</f>
        <v>28067.75</v>
      </c>
      <c r="AI16" s="200"/>
    </row>
    <row r="17" spans="1:35">
      <c r="A17" s="108">
        <v>2015</v>
      </c>
      <c r="B17" s="108">
        <v>166</v>
      </c>
      <c r="C17" s="109" t="s">
        <v>148</v>
      </c>
      <c r="D17" s="194" t="s">
        <v>149</v>
      </c>
      <c r="E17" s="109" t="s">
        <v>150</v>
      </c>
      <c r="F17" s="111" t="s">
        <v>151</v>
      </c>
      <c r="G17" s="112">
        <v>76.52</v>
      </c>
      <c r="H17" s="112">
        <v>13.8</v>
      </c>
      <c r="I17" s="143" t="s">
        <v>113</v>
      </c>
      <c r="J17" s="112">
        <f>IF(I17="SI", G17-H17,G17)</f>
        <v>62.72</v>
      </c>
      <c r="K17" s="195" t="s">
        <v>133</v>
      </c>
      <c r="L17" s="108">
        <v>2015</v>
      </c>
      <c r="M17" s="108">
        <v>1456</v>
      </c>
      <c r="N17" s="109" t="s">
        <v>152</v>
      </c>
      <c r="O17" s="111" t="s">
        <v>153</v>
      </c>
      <c r="P17" s="109" t="s">
        <v>154</v>
      </c>
      <c r="Q17" s="109" t="s">
        <v>80</v>
      </c>
      <c r="R17" s="108" t="s">
        <v>85</v>
      </c>
      <c r="S17" s="111" t="s">
        <v>85</v>
      </c>
      <c r="T17" s="108">
        <v>1080203</v>
      </c>
      <c r="U17" s="108">
        <v>2890</v>
      </c>
      <c r="V17" s="108">
        <v>7430</v>
      </c>
      <c r="W17" s="108">
        <v>99</v>
      </c>
      <c r="X17" s="113">
        <v>2016</v>
      </c>
      <c r="Y17" s="113">
        <v>27</v>
      </c>
      <c r="Z17" s="113">
        <v>0</v>
      </c>
      <c r="AA17" s="114" t="s">
        <v>136</v>
      </c>
      <c r="AB17" s="108">
        <v>428</v>
      </c>
      <c r="AC17" s="109" t="s">
        <v>137</v>
      </c>
      <c r="AD17" s="196" t="s">
        <v>155</v>
      </c>
      <c r="AE17" s="196" t="s">
        <v>137</v>
      </c>
      <c r="AF17" s="197">
        <f>AE17-AD17</f>
        <v>404</v>
      </c>
      <c r="AG17" s="198">
        <f>IF(AI17="SI", 0,J17)</f>
        <v>62.72</v>
      </c>
      <c r="AH17" s="199">
        <f>AG17*AF17</f>
        <v>25338.880000000001</v>
      </c>
      <c r="AI17" s="200"/>
    </row>
    <row r="18" spans="1:35">
      <c r="A18" s="108">
        <v>2015</v>
      </c>
      <c r="B18" s="108">
        <v>167</v>
      </c>
      <c r="C18" s="109" t="s">
        <v>148</v>
      </c>
      <c r="D18" s="194" t="s">
        <v>156</v>
      </c>
      <c r="E18" s="109" t="s">
        <v>150</v>
      </c>
      <c r="F18" s="111" t="s">
        <v>151</v>
      </c>
      <c r="G18" s="112">
        <v>76.52</v>
      </c>
      <c r="H18" s="112">
        <v>13.8</v>
      </c>
      <c r="I18" s="143" t="s">
        <v>113</v>
      </c>
      <c r="J18" s="112">
        <f>IF(I18="SI", G18-H18,G18)</f>
        <v>62.72</v>
      </c>
      <c r="K18" s="195" t="s">
        <v>133</v>
      </c>
      <c r="L18" s="108">
        <v>2015</v>
      </c>
      <c r="M18" s="108">
        <v>1457</v>
      </c>
      <c r="N18" s="109" t="s">
        <v>152</v>
      </c>
      <c r="O18" s="111" t="s">
        <v>153</v>
      </c>
      <c r="P18" s="109" t="s">
        <v>154</v>
      </c>
      <c r="Q18" s="109" t="s">
        <v>80</v>
      </c>
      <c r="R18" s="108" t="s">
        <v>85</v>
      </c>
      <c r="S18" s="111" t="s">
        <v>85</v>
      </c>
      <c r="T18" s="108">
        <v>1080203</v>
      </c>
      <c r="U18" s="108">
        <v>2890</v>
      </c>
      <c r="V18" s="108">
        <v>7430</v>
      </c>
      <c r="W18" s="108">
        <v>99</v>
      </c>
      <c r="X18" s="113">
        <v>2016</v>
      </c>
      <c r="Y18" s="113">
        <v>27</v>
      </c>
      <c r="Z18" s="113">
        <v>0</v>
      </c>
      <c r="AA18" s="114" t="s">
        <v>136</v>
      </c>
      <c r="AB18" s="108">
        <v>428</v>
      </c>
      <c r="AC18" s="109" t="s">
        <v>137</v>
      </c>
      <c r="AD18" s="196" t="s">
        <v>155</v>
      </c>
      <c r="AE18" s="196" t="s">
        <v>137</v>
      </c>
      <c r="AF18" s="197">
        <f>AE18-AD18</f>
        <v>404</v>
      </c>
      <c r="AG18" s="198">
        <f>IF(AI18="SI", 0,J18)</f>
        <v>62.72</v>
      </c>
      <c r="AH18" s="199">
        <f>AG18*AF18</f>
        <v>25338.880000000001</v>
      </c>
      <c r="AI18" s="200"/>
    </row>
    <row r="19" spans="1:35">
      <c r="A19" s="108">
        <v>2015</v>
      </c>
      <c r="B19" s="108">
        <v>168</v>
      </c>
      <c r="C19" s="109" t="s">
        <v>148</v>
      </c>
      <c r="D19" s="194" t="s">
        <v>157</v>
      </c>
      <c r="E19" s="109" t="s">
        <v>150</v>
      </c>
      <c r="F19" s="111" t="s">
        <v>151</v>
      </c>
      <c r="G19" s="112">
        <v>137.97999999999999</v>
      </c>
      <c r="H19" s="112">
        <v>24.88</v>
      </c>
      <c r="I19" s="143" t="s">
        <v>113</v>
      </c>
      <c r="J19" s="112">
        <f>IF(I19="SI", G19-H19,G19)</f>
        <v>113.1</v>
      </c>
      <c r="K19" s="195" t="s">
        <v>133</v>
      </c>
      <c r="L19" s="108">
        <v>2015</v>
      </c>
      <c r="M19" s="108">
        <v>1459</v>
      </c>
      <c r="N19" s="109" t="s">
        <v>152</v>
      </c>
      <c r="O19" s="111" t="s">
        <v>153</v>
      </c>
      <c r="P19" s="109" t="s">
        <v>154</v>
      </c>
      <c r="Q19" s="109" t="s">
        <v>80</v>
      </c>
      <c r="R19" s="108" t="s">
        <v>85</v>
      </c>
      <c r="S19" s="111" t="s">
        <v>85</v>
      </c>
      <c r="T19" s="108">
        <v>1080203</v>
      </c>
      <c r="U19" s="108">
        <v>2890</v>
      </c>
      <c r="V19" s="108">
        <v>7430</v>
      </c>
      <c r="W19" s="108">
        <v>99</v>
      </c>
      <c r="X19" s="113">
        <v>2016</v>
      </c>
      <c r="Y19" s="113">
        <v>27</v>
      </c>
      <c r="Z19" s="113">
        <v>0</v>
      </c>
      <c r="AA19" s="114" t="s">
        <v>136</v>
      </c>
      <c r="AB19" s="108">
        <v>428</v>
      </c>
      <c r="AC19" s="109" t="s">
        <v>137</v>
      </c>
      <c r="AD19" s="196" t="s">
        <v>155</v>
      </c>
      <c r="AE19" s="196" t="s">
        <v>137</v>
      </c>
      <c r="AF19" s="197">
        <f>AE19-AD19</f>
        <v>404</v>
      </c>
      <c r="AG19" s="198">
        <f>IF(AI19="SI", 0,J19)</f>
        <v>113.1</v>
      </c>
      <c r="AH19" s="199">
        <f>AG19*AF19</f>
        <v>45692.399999999994</v>
      </c>
      <c r="AI19" s="200"/>
    </row>
    <row r="20" spans="1:35">
      <c r="A20" s="108">
        <v>2015</v>
      </c>
      <c r="B20" s="108">
        <v>169</v>
      </c>
      <c r="C20" s="109" t="s">
        <v>148</v>
      </c>
      <c r="D20" s="194" t="s">
        <v>158</v>
      </c>
      <c r="E20" s="109" t="s">
        <v>150</v>
      </c>
      <c r="F20" s="111" t="s">
        <v>151</v>
      </c>
      <c r="G20" s="112">
        <v>153.31</v>
      </c>
      <c r="H20" s="112">
        <v>27.65</v>
      </c>
      <c r="I20" s="143" t="s">
        <v>113</v>
      </c>
      <c r="J20" s="112">
        <f>IF(I20="SI", G20-H20,G20)</f>
        <v>125.66</v>
      </c>
      <c r="K20" s="195" t="s">
        <v>133</v>
      </c>
      <c r="L20" s="108">
        <v>2015</v>
      </c>
      <c r="M20" s="108">
        <v>1458</v>
      </c>
      <c r="N20" s="109" t="s">
        <v>152</v>
      </c>
      <c r="O20" s="111" t="s">
        <v>153</v>
      </c>
      <c r="P20" s="109" t="s">
        <v>154</v>
      </c>
      <c r="Q20" s="109" t="s">
        <v>80</v>
      </c>
      <c r="R20" s="108" t="s">
        <v>85</v>
      </c>
      <c r="S20" s="111" t="s">
        <v>85</v>
      </c>
      <c r="T20" s="108">
        <v>1080203</v>
      </c>
      <c r="U20" s="108">
        <v>2890</v>
      </c>
      <c r="V20" s="108">
        <v>7430</v>
      </c>
      <c r="W20" s="108">
        <v>99</v>
      </c>
      <c r="X20" s="113">
        <v>2016</v>
      </c>
      <c r="Y20" s="113">
        <v>27</v>
      </c>
      <c r="Z20" s="113">
        <v>0</v>
      </c>
      <c r="AA20" s="114" t="s">
        <v>136</v>
      </c>
      <c r="AB20" s="108">
        <v>428</v>
      </c>
      <c r="AC20" s="109" t="s">
        <v>137</v>
      </c>
      <c r="AD20" s="196" t="s">
        <v>155</v>
      </c>
      <c r="AE20" s="196" t="s">
        <v>137</v>
      </c>
      <c r="AF20" s="197">
        <f>AE20-AD20</f>
        <v>404</v>
      </c>
      <c r="AG20" s="198">
        <f>IF(AI20="SI", 0,J20)</f>
        <v>125.66</v>
      </c>
      <c r="AH20" s="199">
        <f>AG20*AF20</f>
        <v>50766.64</v>
      </c>
      <c r="AI20" s="200"/>
    </row>
    <row r="21" spans="1:35">
      <c r="A21" s="108">
        <v>2015</v>
      </c>
      <c r="B21" s="108">
        <v>170</v>
      </c>
      <c r="C21" s="109" t="s">
        <v>148</v>
      </c>
      <c r="D21" s="194" t="s">
        <v>159</v>
      </c>
      <c r="E21" s="109" t="s">
        <v>150</v>
      </c>
      <c r="F21" s="111" t="s">
        <v>151</v>
      </c>
      <c r="G21" s="112">
        <v>76.52</v>
      </c>
      <c r="H21" s="112">
        <v>13.8</v>
      </c>
      <c r="I21" s="143" t="s">
        <v>113</v>
      </c>
      <c r="J21" s="112">
        <f>IF(I21="SI", G21-H21,G21)</f>
        <v>62.72</v>
      </c>
      <c r="K21" s="195" t="s">
        <v>133</v>
      </c>
      <c r="L21" s="108">
        <v>2015</v>
      </c>
      <c r="M21" s="108">
        <v>1462</v>
      </c>
      <c r="N21" s="109" t="s">
        <v>152</v>
      </c>
      <c r="O21" s="111" t="s">
        <v>153</v>
      </c>
      <c r="P21" s="109" t="s">
        <v>154</v>
      </c>
      <c r="Q21" s="109" t="s">
        <v>80</v>
      </c>
      <c r="R21" s="108" t="s">
        <v>85</v>
      </c>
      <c r="S21" s="111" t="s">
        <v>85</v>
      </c>
      <c r="T21" s="108">
        <v>1080203</v>
      </c>
      <c r="U21" s="108">
        <v>2890</v>
      </c>
      <c r="V21" s="108">
        <v>7430</v>
      </c>
      <c r="W21" s="108">
        <v>99</v>
      </c>
      <c r="X21" s="113">
        <v>2016</v>
      </c>
      <c r="Y21" s="113">
        <v>27</v>
      </c>
      <c r="Z21" s="113">
        <v>0</v>
      </c>
      <c r="AA21" s="114" t="s">
        <v>136</v>
      </c>
      <c r="AB21" s="108">
        <v>428</v>
      </c>
      <c r="AC21" s="109" t="s">
        <v>137</v>
      </c>
      <c r="AD21" s="196" t="s">
        <v>155</v>
      </c>
      <c r="AE21" s="196" t="s">
        <v>137</v>
      </c>
      <c r="AF21" s="197">
        <f>AE21-AD21</f>
        <v>404</v>
      </c>
      <c r="AG21" s="198">
        <f>IF(AI21="SI", 0,J21)</f>
        <v>62.72</v>
      </c>
      <c r="AH21" s="199">
        <f>AG21*AF21</f>
        <v>25338.880000000001</v>
      </c>
      <c r="AI21" s="200"/>
    </row>
    <row r="22" spans="1:35">
      <c r="A22" s="108">
        <v>2015</v>
      </c>
      <c r="B22" s="108">
        <v>172</v>
      </c>
      <c r="C22" s="109" t="s">
        <v>148</v>
      </c>
      <c r="D22" s="194" t="s">
        <v>160</v>
      </c>
      <c r="E22" s="109" t="s">
        <v>161</v>
      </c>
      <c r="F22" s="111" t="s">
        <v>151</v>
      </c>
      <c r="G22" s="112">
        <v>61.39</v>
      </c>
      <c r="H22" s="112">
        <v>11.07</v>
      </c>
      <c r="I22" s="143" t="s">
        <v>113</v>
      </c>
      <c r="J22" s="112">
        <f>IF(I22="SI", G22-H22,G22)</f>
        <v>50.32</v>
      </c>
      <c r="K22" s="195" t="s">
        <v>133</v>
      </c>
      <c r="L22" s="108">
        <v>2015</v>
      </c>
      <c r="M22" s="108">
        <v>1510</v>
      </c>
      <c r="N22" s="109" t="s">
        <v>162</v>
      </c>
      <c r="O22" s="111" t="s">
        <v>153</v>
      </c>
      <c r="P22" s="109" t="s">
        <v>154</v>
      </c>
      <c r="Q22" s="109" t="s">
        <v>80</v>
      </c>
      <c r="R22" s="108" t="s">
        <v>85</v>
      </c>
      <c r="S22" s="111" t="s">
        <v>85</v>
      </c>
      <c r="T22" s="108">
        <v>1080203</v>
      </c>
      <c r="U22" s="108">
        <v>2890</v>
      </c>
      <c r="V22" s="108">
        <v>7430</v>
      </c>
      <c r="W22" s="108">
        <v>99</v>
      </c>
      <c r="X22" s="113">
        <v>2016</v>
      </c>
      <c r="Y22" s="113">
        <v>27</v>
      </c>
      <c r="Z22" s="113">
        <v>0</v>
      </c>
      <c r="AA22" s="114" t="s">
        <v>136</v>
      </c>
      <c r="AB22" s="108">
        <v>428</v>
      </c>
      <c r="AC22" s="109" t="s">
        <v>137</v>
      </c>
      <c r="AD22" s="196" t="s">
        <v>163</v>
      </c>
      <c r="AE22" s="196" t="s">
        <v>137</v>
      </c>
      <c r="AF22" s="197">
        <f>AE22-AD22</f>
        <v>398</v>
      </c>
      <c r="AG22" s="198">
        <f>IF(AI22="SI", 0,J22)</f>
        <v>50.32</v>
      </c>
      <c r="AH22" s="199">
        <f>AG22*AF22</f>
        <v>20027.36</v>
      </c>
      <c r="AI22" s="200"/>
    </row>
    <row r="23" spans="1:35">
      <c r="A23" s="108">
        <v>2015</v>
      </c>
      <c r="B23" s="108">
        <v>173</v>
      </c>
      <c r="C23" s="109" t="s">
        <v>148</v>
      </c>
      <c r="D23" s="194" t="s">
        <v>164</v>
      </c>
      <c r="E23" s="109" t="s">
        <v>165</v>
      </c>
      <c r="F23" s="111" t="s">
        <v>166</v>
      </c>
      <c r="G23" s="112">
        <v>94.86</v>
      </c>
      <c r="H23" s="112">
        <v>17.11</v>
      </c>
      <c r="I23" s="143" t="s">
        <v>113</v>
      </c>
      <c r="J23" s="112">
        <f>IF(I23="SI", G23-H23,G23)</f>
        <v>77.75</v>
      </c>
      <c r="K23" s="195" t="s">
        <v>133</v>
      </c>
      <c r="L23" s="108">
        <v>2015</v>
      </c>
      <c r="M23" s="108">
        <v>1805</v>
      </c>
      <c r="N23" s="109" t="s">
        <v>167</v>
      </c>
      <c r="O23" s="111" t="s">
        <v>140</v>
      </c>
      <c r="P23" s="109" t="s">
        <v>141</v>
      </c>
      <c r="Q23" s="109" t="s">
        <v>80</v>
      </c>
      <c r="R23" s="108" t="s">
        <v>85</v>
      </c>
      <c r="S23" s="111" t="s">
        <v>85</v>
      </c>
      <c r="T23" s="108">
        <v>1080203</v>
      </c>
      <c r="U23" s="108">
        <v>2890</v>
      </c>
      <c r="V23" s="108">
        <v>7430</v>
      </c>
      <c r="W23" s="108">
        <v>99</v>
      </c>
      <c r="X23" s="113">
        <v>2016</v>
      </c>
      <c r="Y23" s="113">
        <v>27</v>
      </c>
      <c r="Z23" s="113">
        <v>0</v>
      </c>
      <c r="AA23" s="114" t="s">
        <v>136</v>
      </c>
      <c r="AB23" s="108">
        <v>429</v>
      </c>
      <c r="AC23" s="109" t="s">
        <v>137</v>
      </c>
      <c r="AD23" s="196" t="s">
        <v>168</v>
      </c>
      <c r="AE23" s="196" t="s">
        <v>137</v>
      </c>
      <c r="AF23" s="197">
        <f>AE23-AD23</f>
        <v>331</v>
      </c>
      <c r="AG23" s="198">
        <f>IF(AI23="SI", 0,J23)</f>
        <v>77.75</v>
      </c>
      <c r="AH23" s="199">
        <f>AG23*AF23</f>
        <v>25735.25</v>
      </c>
      <c r="AI23" s="200"/>
    </row>
    <row r="24" spans="1:35">
      <c r="A24" s="108">
        <v>2015</v>
      </c>
      <c r="B24" s="108">
        <v>179</v>
      </c>
      <c r="C24" s="109" t="s">
        <v>136</v>
      </c>
      <c r="D24" s="194" t="s">
        <v>169</v>
      </c>
      <c r="E24" s="109" t="s">
        <v>148</v>
      </c>
      <c r="F24" s="111" t="s">
        <v>170</v>
      </c>
      <c r="G24" s="112">
        <v>24.15</v>
      </c>
      <c r="H24" s="112">
        <v>0</v>
      </c>
      <c r="I24" s="143" t="s">
        <v>79</v>
      </c>
      <c r="J24" s="112">
        <f>IF(I24="SI", G24-H24,G24)</f>
        <v>24.15</v>
      </c>
      <c r="K24" s="195" t="s">
        <v>171</v>
      </c>
      <c r="L24" s="108">
        <v>2015</v>
      </c>
      <c r="M24" s="108">
        <v>1836</v>
      </c>
      <c r="N24" s="109" t="s">
        <v>148</v>
      </c>
      <c r="O24" s="111" t="s">
        <v>172</v>
      </c>
      <c r="P24" s="109" t="s">
        <v>173</v>
      </c>
      <c r="Q24" s="109" t="s">
        <v>174</v>
      </c>
      <c r="R24" s="108" t="s">
        <v>85</v>
      </c>
      <c r="S24" s="111" t="s">
        <v>85</v>
      </c>
      <c r="T24" s="108">
        <v>1010203</v>
      </c>
      <c r="U24" s="108">
        <v>140</v>
      </c>
      <c r="V24" s="108">
        <v>450</v>
      </c>
      <c r="W24" s="108">
        <v>2</v>
      </c>
      <c r="X24" s="113">
        <v>2015</v>
      </c>
      <c r="Y24" s="113">
        <v>89</v>
      </c>
      <c r="Z24" s="113">
        <v>0</v>
      </c>
      <c r="AA24" s="114" t="s">
        <v>175</v>
      </c>
      <c r="AB24" s="108">
        <v>22</v>
      </c>
      <c r="AC24" s="109" t="s">
        <v>175</v>
      </c>
      <c r="AD24" s="196" t="s">
        <v>176</v>
      </c>
      <c r="AE24" s="196" t="s">
        <v>175</v>
      </c>
      <c r="AF24" s="197">
        <f>AE24-AD24</f>
        <v>5</v>
      </c>
      <c r="AG24" s="198">
        <f>IF(AI24="SI", 0,J24)</f>
        <v>24.15</v>
      </c>
      <c r="AH24" s="199">
        <f>AG24*AF24</f>
        <v>120.75</v>
      </c>
      <c r="AI24" s="200"/>
    </row>
    <row r="25" spans="1:35">
      <c r="A25" s="108">
        <v>2015</v>
      </c>
      <c r="B25" s="108">
        <v>185</v>
      </c>
      <c r="C25" s="109" t="s">
        <v>136</v>
      </c>
      <c r="D25" s="194" t="s">
        <v>177</v>
      </c>
      <c r="E25" s="109" t="s">
        <v>165</v>
      </c>
      <c r="F25" s="111" t="s">
        <v>178</v>
      </c>
      <c r="G25" s="112">
        <v>37.92</v>
      </c>
      <c r="H25" s="112">
        <v>6.84</v>
      </c>
      <c r="I25" s="143" t="s">
        <v>113</v>
      </c>
      <c r="J25" s="112">
        <f>IF(I25="SI", G25-H25,G25)</f>
        <v>31.080000000000002</v>
      </c>
      <c r="K25" s="195" t="s">
        <v>179</v>
      </c>
      <c r="L25" s="108">
        <v>2015</v>
      </c>
      <c r="M25" s="108">
        <v>1854</v>
      </c>
      <c r="N25" s="109" t="s">
        <v>136</v>
      </c>
      <c r="O25" s="111" t="s">
        <v>180</v>
      </c>
      <c r="P25" s="109" t="s">
        <v>181</v>
      </c>
      <c r="Q25" s="109" t="s">
        <v>80</v>
      </c>
      <c r="R25" s="108" t="s">
        <v>85</v>
      </c>
      <c r="S25" s="111" t="s">
        <v>85</v>
      </c>
      <c r="T25" s="108">
        <v>1010202</v>
      </c>
      <c r="U25" s="108">
        <v>130</v>
      </c>
      <c r="V25" s="108">
        <v>450</v>
      </c>
      <c r="W25" s="108">
        <v>1</v>
      </c>
      <c r="X25" s="113">
        <v>2015</v>
      </c>
      <c r="Y25" s="113">
        <v>157</v>
      </c>
      <c r="Z25" s="113">
        <v>0</v>
      </c>
      <c r="AA25" s="114" t="s">
        <v>175</v>
      </c>
      <c r="AB25" s="108">
        <v>19</v>
      </c>
      <c r="AC25" s="109" t="s">
        <v>175</v>
      </c>
      <c r="AD25" s="196" t="s">
        <v>182</v>
      </c>
      <c r="AE25" s="196" t="s">
        <v>175</v>
      </c>
      <c r="AF25" s="197">
        <f>AE25-AD25</f>
        <v>36</v>
      </c>
      <c r="AG25" s="198">
        <f>IF(AI25="SI", 0,J25)</f>
        <v>31.080000000000002</v>
      </c>
      <c r="AH25" s="199">
        <f>AG25*AF25</f>
        <v>1118.8800000000001</v>
      </c>
      <c r="AI25" s="200"/>
    </row>
    <row r="26" spans="1:35">
      <c r="A26" s="108">
        <v>2015</v>
      </c>
      <c r="B26" s="108">
        <v>187</v>
      </c>
      <c r="C26" s="109" t="s">
        <v>136</v>
      </c>
      <c r="D26" s="194" t="s">
        <v>183</v>
      </c>
      <c r="E26" s="109" t="s">
        <v>184</v>
      </c>
      <c r="F26" s="111"/>
      <c r="G26" s="112">
        <v>5368</v>
      </c>
      <c r="H26" s="112">
        <v>968</v>
      </c>
      <c r="I26" s="143" t="s">
        <v>113</v>
      </c>
      <c r="J26" s="112">
        <f>IF(I26="SI", G26-H26,G26)</f>
        <v>4400</v>
      </c>
      <c r="K26" s="195" t="s">
        <v>185</v>
      </c>
      <c r="L26" s="108">
        <v>2015</v>
      </c>
      <c r="M26" s="108">
        <v>1808</v>
      </c>
      <c r="N26" s="109" t="s">
        <v>167</v>
      </c>
      <c r="O26" s="111" t="s">
        <v>186</v>
      </c>
      <c r="P26" s="109" t="s">
        <v>187</v>
      </c>
      <c r="Q26" s="109" t="s">
        <v>80</v>
      </c>
      <c r="R26" s="108" t="s">
        <v>85</v>
      </c>
      <c r="S26" s="111" t="s">
        <v>85</v>
      </c>
      <c r="T26" s="108">
        <v>2090605</v>
      </c>
      <c r="U26" s="108">
        <v>9070</v>
      </c>
      <c r="V26" s="108">
        <v>12650</v>
      </c>
      <c r="W26" s="108">
        <v>9</v>
      </c>
      <c r="X26" s="113">
        <v>2015</v>
      </c>
      <c r="Y26" s="113">
        <v>233</v>
      </c>
      <c r="Z26" s="113">
        <v>0</v>
      </c>
      <c r="AA26" s="114" t="s">
        <v>118</v>
      </c>
      <c r="AB26" s="108">
        <v>16</v>
      </c>
      <c r="AC26" s="109" t="s">
        <v>118</v>
      </c>
      <c r="AD26" s="196" t="s">
        <v>188</v>
      </c>
      <c r="AE26" s="196" t="s">
        <v>118</v>
      </c>
      <c r="AF26" s="197">
        <f>AE26-AD26</f>
        <v>33</v>
      </c>
      <c r="AG26" s="198">
        <f>IF(AI26="SI", 0,J26)</f>
        <v>4400</v>
      </c>
      <c r="AH26" s="199">
        <f>AG26*AF26</f>
        <v>145200</v>
      </c>
      <c r="AI26" s="200"/>
    </row>
    <row r="27" spans="1:35">
      <c r="A27" s="108">
        <v>2015</v>
      </c>
      <c r="B27" s="108">
        <v>192</v>
      </c>
      <c r="C27" s="109" t="s">
        <v>189</v>
      </c>
      <c r="D27" s="194" t="s">
        <v>190</v>
      </c>
      <c r="E27" s="109" t="s">
        <v>161</v>
      </c>
      <c r="F27" s="111" t="s">
        <v>151</v>
      </c>
      <c r="G27" s="112">
        <v>291.63</v>
      </c>
      <c r="H27" s="112">
        <v>52.59</v>
      </c>
      <c r="I27" s="143" t="s">
        <v>113</v>
      </c>
      <c r="J27" s="112">
        <f>IF(I27="SI", G27-H27,G27)</f>
        <v>239.04</v>
      </c>
      <c r="K27" s="195" t="s">
        <v>133</v>
      </c>
      <c r="L27" s="108">
        <v>2015</v>
      </c>
      <c r="M27" s="108">
        <v>1509</v>
      </c>
      <c r="N27" s="109" t="s">
        <v>162</v>
      </c>
      <c r="O27" s="111" t="s">
        <v>153</v>
      </c>
      <c r="P27" s="109" t="s">
        <v>154</v>
      </c>
      <c r="Q27" s="109" t="s">
        <v>80</v>
      </c>
      <c r="R27" s="108" t="s">
        <v>85</v>
      </c>
      <c r="S27" s="111" t="s">
        <v>85</v>
      </c>
      <c r="T27" s="108">
        <v>1010203</v>
      </c>
      <c r="U27" s="108">
        <v>140</v>
      </c>
      <c r="V27" s="108">
        <v>450</v>
      </c>
      <c r="W27" s="108">
        <v>7</v>
      </c>
      <c r="X27" s="113">
        <v>2016</v>
      </c>
      <c r="Y27" s="113">
        <v>28</v>
      </c>
      <c r="Z27" s="113">
        <v>0</v>
      </c>
      <c r="AA27" s="114" t="s">
        <v>136</v>
      </c>
      <c r="AB27" s="108">
        <v>427</v>
      </c>
      <c r="AC27" s="109" t="s">
        <v>137</v>
      </c>
      <c r="AD27" s="196" t="s">
        <v>163</v>
      </c>
      <c r="AE27" s="196" t="s">
        <v>137</v>
      </c>
      <c r="AF27" s="197">
        <f>AE27-AD27</f>
        <v>398</v>
      </c>
      <c r="AG27" s="198">
        <f>IF(AI27="SI", 0,J27)</f>
        <v>239.04</v>
      </c>
      <c r="AH27" s="199">
        <f>AG27*AF27</f>
        <v>95137.919999999998</v>
      </c>
      <c r="AI27" s="200"/>
    </row>
    <row r="28" spans="1:35">
      <c r="A28" s="108">
        <v>2016</v>
      </c>
      <c r="B28" s="108">
        <v>1</v>
      </c>
      <c r="C28" s="109" t="s">
        <v>191</v>
      </c>
      <c r="D28" s="194" t="s">
        <v>192</v>
      </c>
      <c r="E28" s="109" t="s">
        <v>193</v>
      </c>
      <c r="F28" s="111" t="s">
        <v>194</v>
      </c>
      <c r="G28" s="112">
        <v>329.4</v>
      </c>
      <c r="H28" s="112">
        <v>59.4</v>
      </c>
      <c r="I28" s="143" t="s">
        <v>113</v>
      </c>
      <c r="J28" s="112">
        <f>IF(I28="SI", G28-H28,G28)</f>
        <v>270</v>
      </c>
      <c r="K28" s="195" t="s">
        <v>195</v>
      </c>
      <c r="L28" s="108">
        <v>2016</v>
      </c>
      <c r="M28" s="108">
        <v>89</v>
      </c>
      <c r="N28" s="109" t="s">
        <v>191</v>
      </c>
      <c r="O28" s="111" t="s">
        <v>196</v>
      </c>
      <c r="P28" s="109" t="s">
        <v>197</v>
      </c>
      <c r="Q28" s="109" t="s">
        <v>80</v>
      </c>
      <c r="R28" s="108" t="s">
        <v>85</v>
      </c>
      <c r="S28" s="111" t="s">
        <v>85</v>
      </c>
      <c r="T28" s="108">
        <v>1010203</v>
      </c>
      <c r="U28" s="108">
        <v>140</v>
      </c>
      <c r="V28" s="108">
        <v>450</v>
      </c>
      <c r="W28" s="108">
        <v>2</v>
      </c>
      <c r="X28" s="113">
        <v>2015</v>
      </c>
      <c r="Y28" s="113">
        <v>251</v>
      </c>
      <c r="Z28" s="113">
        <v>0</v>
      </c>
      <c r="AA28" s="114" t="s">
        <v>198</v>
      </c>
      <c r="AB28" s="108">
        <v>87</v>
      </c>
      <c r="AC28" s="109" t="s">
        <v>198</v>
      </c>
      <c r="AD28" s="196" t="s">
        <v>199</v>
      </c>
      <c r="AE28" s="196" t="s">
        <v>198</v>
      </c>
      <c r="AF28" s="197">
        <f>AE28-AD28</f>
        <v>17</v>
      </c>
      <c r="AG28" s="198">
        <f>IF(AI28="SI", 0,J28)</f>
        <v>270</v>
      </c>
      <c r="AH28" s="199">
        <f>AG28*AF28</f>
        <v>4590</v>
      </c>
      <c r="AI28" s="200"/>
    </row>
    <row r="29" spans="1:35">
      <c r="A29" s="108">
        <v>2016</v>
      </c>
      <c r="B29" s="108">
        <v>2</v>
      </c>
      <c r="C29" s="109" t="s">
        <v>191</v>
      </c>
      <c r="D29" s="194" t="s">
        <v>200</v>
      </c>
      <c r="E29" s="109" t="s">
        <v>201</v>
      </c>
      <c r="F29" s="111" t="s">
        <v>202</v>
      </c>
      <c r="G29" s="112">
        <v>63.9</v>
      </c>
      <c r="H29" s="112">
        <v>11.52</v>
      </c>
      <c r="I29" s="143" t="s">
        <v>113</v>
      </c>
      <c r="J29" s="112">
        <f>IF(I29="SI", G29-H29,G29)</f>
        <v>52.379999999999995</v>
      </c>
      <c r="K29" s="195" t="s">
        <v>203</v>
      </c>
      <c r="L29" s="108">
        <v>2016</v>
      </c>
      <c r="M29" s="108">
        <v>87</v>
      </c>
      <c r="N29" s="109" t="s">
        <v>191</v>
      </c>
      <c r="O29" s="111" t="s">
        <v>204</v>
      </c>
      <c r="P29" s="109" t="s">
        <v>205</v>
      </c>
      <c r="Q29" s="109" t="s">
        <v>80</v>
      </c>
      <c r="R29" s="108" t="s">
        <v>85</v>
      </c>
      <c r="S29" s="111" t="s">
        <v>85</v>
      </c>
      <c r="T29" s="108">
        <v>1010203</v>
      </c>
      <c r="U29" s="108">
        <v>140</v>
      </c>
      <c r="V29" s="108">
        <v>450</v>
      </c>
      <c r="W29" s="108">
        <v>4</v>
      </c>
      <c r="X29" s="113">
        <v>2015</v>
      </c>
      <c r="Y29" s="113">
        <v>145</v>
      </c>
      <c r="Z29" s="113">
        <v>0</v>
      </c>
      <c r="AA29" s="114" t="s">
        <v>175</v>
      </c>
      <c r="AB29" s="108">
        <v>23</v>
      </c>
      <c r="AC29" s="109" t="s">
        <v>175</v>
      </c>
      <c r="AD29" s="196" t="s">
        <v>206</v>
      </c>
      <c r="AE29" s="196" t="s">
        <v>175</v>
      </c>
      <c r="AF29" s="197">
        <f>AE29-AD29</f>
        <v>-70</v>
      </c>
      <c r="AG29" s="198">
        <f>IF(AI29="SI", 0,J29)</f>
        <v>52.379999999999995</v>
      </c>
      <c r="AH29" s="199">
        <f>AG29*AF29</f>
        <v>-3666.5999999999995</v>
      </c>
      <c r="AI29" s="200"/>
    </row>
    <row r="30" spans="1:35">
      <c r="A30" s="108">
        <v>2016</v>
      </c>
      <c r="B30" s="108">
        <v>3</v>
      </c>
      <c r="C30" s="109" t="s">
        <v>207</v>
      </c>
      <c r="D30" s="194" t="s">
        <v>208</v>
      </c>
      <c r="E30" s="109" t="s">
        <v>193</v>
      </c>
      <c r="F30" s="111" t="s">
        <v>209</v>
      </c>
      <c r="G30" s="112">
        <v>1742.16</v>
      </c>
      <c r="H30" s="112">
        <v>314.16000000000003</v>
      </c>
      <c r="I30" s="143" t="s">
        <v>79</v>
      </c>
      <c r="J30" s="112">
        <f>IF(I30="SI", G30-H30,G30)</f>
        <v>1742.16</v>
      </c>
      <c r="K30" s="195" t="s">
        <v>210</v>
      </c>
      <c r="L30" s="108">
        <v>2016</v>
      </c>
      <c r="M30" s="108">
        <v>8</v>
      </c>
      <c r="N30" s="109" t="s">
        <v>211</v>
      </c>
      <c r="O30" s="111" t="s">
        <v>212</v>
      </c>
      <c r="P30" s="109" t="s">
        <v>80</v>
      </c>
      <c r="Q30" s="109" t="s">
        <v>213</v>
      </c>
      <c r="R30" s="108" t="s">
        <v>85</v>
      </c>
      <c r="S30" s="111" t="s">
        <v>85</v>
      </c>
      <c r="T30" s="108">
        <v>2090605</v>
      </c>
      <c r="U30" s="108">
        <v>9070</v>
      </c>
      <c r="V30" s="108">
        <v>12650</v>
      </c>
      <c r="W30" s="108">
        <v>21</v>
      </c>
      <c r="X30" s="113">
        <v>2015</v>
      </c>
      <c r="Y30" s="113">
        <v>173</v>
      </c>
      <c r="Z30" s="113">
        <v>0</v>
      </c>
      <c r="AA30" s="114" t="s">
        <v>80</v>
      </c>
      <c r="AB30" s="108">
        <v>27</v>
      </c>
      <c r="AC30" s="109" t="s">
        <v>86</v>
      </c>
      <c r="AD30" s="196" t="s">
        <v>175</v>
      </c>
      <c r="AE30" s="196" t="s">
        <v>86</v>
      </c>
      <c r="AF30" s="197">
        <f>AE30-AD30</f>
        <v>14</v>
      </c>
      <c r="AG30" s="198">
        <f>IF(AI30="SI", 0,J30)</f>
        <v>1742.16</v>
      </c>
      <c r="AH30" s="199">
        <f>AG30*AF30</f>
        <v>24390.240000000002</v>
      </c>
      <c r="AI30" s="200"/>
    </row>
    <row r="31" spans="1:35">
      <c r="A31" s="108">
        <v>2016</v>
      </c>
      <c r="B31" s="108">
        <v>4</v>
      </c>
      <c r="C31" s="109" t="s">
        <v>118</v>
      </c>
      <c r="D31" s="194" t="s">
        <v>214</v>
      </c>
      <c r="E31" s="109" t="s">
        <v>215</v>
      </c>
      <c r="F31" s="111" t="s">
        <v>216</v>
      </c>
      <c r="G31" s="112">
        <v>4514</v>
      </c>
      <c r="H31" s="112">
        <v>814</v>
      </c>
      <c r="I31" s="143" t="s">
        <v>113</v>
      </c>
      <c r="J31" s="112">
        <f>IF(I31="SI", G31-H31,G31)</f>
        <v>3700</v>
      </c>
      <c r="K31" s="195" t="s">
        <v>80</v>
      </c>
      <c r="L31" s="108">
        <v>2016</v>
      </c>
      <c r="M31" s="108">
        <v>100</v>
      </c>
      <c r="N31" s="109" t="s">
        <v>217</v>
      </c>
      <c r="O31" s="111" t="s">
        <v>218</v>
      </c>
      <c r="P31" s="109" t="s">
        <v>219</v>
      </c>
      <c r="Q31" s="109" t="s">
        <v>220</v>
      </c>
      <c r="R31" s="108" t="s">
        <v>85</v>
      </c>
      <c r="S31" s="111" t="s">
        <v>85</v>
      </c>
      <c r="T31" s="108">
        <v>2090605</v>
      </c>
      <c r="U31" s="108">
        <v>9070</v>
      </c>
      <c r="V31" s="108">
        <v>12650</v>
      </c>
      <c r="W31" s="108">
        <v>8</v>
      </c>
      <c r="X31" s="113">
        <v>2015</v>
      </c>
      <c r="Y31" s="113">
        <v>121</v>
      </c>
      <c r="Z31" s="113">
        <v>0</v>
      </c>
      <c r="AA31" s="114" t="s">
        <v>118</v>
      </c>
      <c r="AB31" s="108">
        <v>0</v>
      </c>
      <c r="AC31" s="109" t="s">
        <v>198</v>
      </c>
      <c r="AD31" s="196" t="s">
        <v>199</v>
      </c>
      <c r="AE31" s="196" t="s">
        <v>198</v>
      </c>
      <c r="AF31" s="197">
        <f>AE31-AD31</f>
        <v>17</v>
      </c>
      <c r="AG31" s="198">
        <f>IF(AI31="SI", 0,J31)</f>
        <v>3700</v>
      </c>
      <c r="AH31" s="199">
        <f>AG31*AF31</f>
        <v>62900</v>
      </c>
      <c r="AI31" s="200"/>
    </row>
    <row r="32" spans="1:35">
      <c r="A32" s="108">
        <v>2016</v>
      </c>
      <c r="B32" s="108">
        <v>5</v>
      </c>
      <c r="C32" s="109" t="s">
        <v>118</v>
      </c>
      <c r="D32" s="194" t="s">
        <v>221</v>
      </c>
      <c r="E32" s="109" t="s">
        <v>215</v>
      </c>
      <c r="F32" s="111" t="s">
        <v>222</v>
      </c>
      <c r="G32" s="112">
        <v>17141.82</v>
      </c>
      <c r="H32" s="112">
        <v>3091.15</v>
      </c>
      <c r="I32" s="143" t="s">
        <v>113</v>
      </c>
      <c r="J32" s="112">
        <f>IF(I32="SI", G32-H32,G32)</f>
        <v>14050.67</v>
      </c>
      <c r="K32" s="195" t="s">
        <v>223</v>
      </c>
      <c r="L32" s="108">
        <v>2016</v>
      </c>
      <c r="M32" s="108">
        <v>101</v>
      </c>
      <c r="N32" s="109" t="s">
        <v>217</v>
      </c>
      <c r="O32" s="111" t="s">
        <v>218</v>
      </c>
      <c r="P32" s="109" t="s">
        <v>219</v>
      </c>
      <c r="Q32" s="109" t="s">
        <v>220</v>
      </c>
      <c r="R32" s="108" t="s">
        <v>85</v>
      </c>
      <c r="S32" s="111" t="s">
        <v>85</v>
      </c>
      <c r="T32" s="108">
        <v>2090605</v>
      </c>
      <c r="U32" s="108">
        <v>9070</v>
      </c>
      <c r="V32" s="108">
        <v>12650</v>
      </c>
      <c r="W32" s="108">
        <v>21</v>
      </c>
      <c r="X32" s="113">
        <v>2015</v>
      </c>
      <c r="Y32" s="113">
        <v>190</v>
      </c>
      <c r="Z32" s="113">
        <v>0</v>
      </c>
      <c r="AA32" s="114" t="s">
        <v>118</v>
      </c>
      <c r="AB32" s="108">
        <v>14</v>
      </c>
      <c r="AC32" s="109" t="s">
        <v>118</v>
      </c>
      <c r="AD32" s="196" t="s">
        <v>199</v>
      </c>
      <c r="AE32" s="196" t="s">
        <v>118</v>
      </c>
      <c r="AF32" s="197">
        <f>AE32-AD32</f>
        <v>-26</v>
      </c>
      <c r="AG32" s="198">
        <f>IF(AI32="SI", 0,J32)</f>
        <v>14050.67</v>
      </c>
      <c r="AH32" s="199">
        <f>AG32*AF32</f>
        <v>-365317.42</v>
      </c>
      <c r="AI32" s="200"/>
    </row>
    <row r="33" spans="1:35">
      <c r="A33" s="108">
        <v>2016</v>
      </c>
      <c r="B33" s="108">
        <v>6</v>
      </c>
      <c r="C33" s="109" t="s">
        <v>118</v>
      </c>
      <c r="D33" s="194" t="s">
        <v>214</v>
      </c>
      <c r="E33" s="109" t="s">
        <v>224</v>
      </c>
      <c r="F33" s="111" t="s">
        <v>225</v>
      </c>
      <c r="G33" s="112">
        <v>6325.7</v>
      </c>
      <c r="H33" s="112">
        <v>1140.7</v>
      </c>
      <c r="I33" s="143" t="s">
        <v>113</v>
      </c>
      <c r="J33" s="112">
        <f>IF(I33="SI", G33-H33,G33)</f>
        <v>5185</v>
      </c>
      <c r="K33" s="195" t="s">
        <v>226</v>
      </c>
      <c r="L33" s="108">
        <v>2015</v>
      </c>
      <c r="M33" s="108">
        <v>473</v>
      </c>
      <c r="N33" s="109" t="s">
        <v>227</v>
      </c>
      <c r="O33" s="111" t="s">
        <v>228</v>
      </c>
      <c r="P33" s="109" t="s">
        <v>229</v>
      </c>
      <c r="Q33" s="109" t="s">
        <v>230</v>
      </c>
      <c r="R33" s="108" t="s">
        <v>85</v>
      </c>
      <c r="S33" s="111" t="s">
        <v>85</v>
      </c>
      <c r="T33" s="108">
        <v>1080103</v>
      </c>
      <c r="U33" s="108">
        <v>2780</v>
      </c>
      <c r="V33" s="108">
        <v>7380</v>
      </c>
      <c r="W33" s="108">
        <v>99</v>
      </c>
      <c r="X33" s="113">
        <v>2015</v>
      </c>
      <c r="Y33" s="113">
        <v>257</v>
      </c>
      <c r="Z33" s="113">
        <v>0</v>
      </c>
      <c r="AA33" s="114" t="s">
        <v>175</v>
      </c>
      <c r="AB33" s="108">
        <v>24</v>
      </c>
      <c r="AC33" s="109" t="s">
        <v>175</v>
      </c>
      <c r="AD33" s="196" t="s">
        <v>231</v>
      </c>
      <c r="AE33" s="196" t="s">
        <v>175</v>
      </c>
      <c r="AF33" s="197">
        <f>AE33-AD33</f>
        <v>272</v>
      </c>
      <c r="AG33" s="198">
        <f>IF(AI33="SI", 0,J33)</f>
        <v>5185</v>
      </c>
      <c r="AH33" s="199">
        <f>AG33*AF33</f>
        <v>1410320</v>
      </c>
      <c r="AI33" s="200"/>
    </row>
    <row r="34" spans="1:35">
      <c r="A34" s="108">
        <v>2016</v>
      </c>
      <c r="B34" s="108">
        <v>7</v>
      </c>
      <c r="C34" s="109" t="s">
        <v>175</v>
      </c>
      <c r="D34" s="194" t="s">
        <v>232</v>
      </c>
      <c r="E34" s="109" t="s">
        <v>211</v>
      </c>
      <c r="F34" s="111" t="s">
        <v>202</v>
      </c>
      <c r="G34" s="112">
        <v>28.48</v>
      </c>
      <c r="H34" s="112">
        <v>5.08</v>
      </c>
      <c r="I34" s="143" t="s">
        <v>113</v>
      </c>
      <c r="J34" s="112">
        <f>IF(I34="SI", G34-H34,G34)</f>
        <v>23.4</v>
      </c>
      <c r="K34" s="195" t="s">
        <v>203</v>
      </c>
      <c r="L34" s="108">
        <v>2016</v>
      </c>
      <c r="M34" s="108">
        <v>31</v>
      </c>
      <c r="N34" s="109" t="s">
        <v>233</v>
      </c>
      <c r="O34" s="111" t="s">
        <v>234</v>
      </c>
      <c r="P34" s="109" t="s">
        <v>235</v>
      </c>
      <c r="Q34" s="109" t="s">
        <v>235</v>
      </c>
      <c r="R34" s="108" t="s">
        <v>85</v>
      </c>
      <c r="S34" s="111" t="s">
        <v>85</v>
      </c>
      <c r="T34" s="108">
        <v>1010203</v>
      </c>
      <c r="U34" s="108">
        <v>140</v>
      </c>
      <c r="V34" s="108">
        <v>450</v>
      </c>
      <c r="W34" s="108">
        <v>4</v>
      </c>
      <c r="X34" s="113">
        <v>2015</v>
      </c>
      <c r="Y34" s="113">
        <v>145</v>
      </c>
      <c r="Z34" s="113">
        <v>0</v>
      </c>
      <c r="AA34" s="114" t="s">
        <v>175</v>
      </c>
      <c r="AB34" s="108">
        <v>18</v>
      </c>
      <c r="AC34" s="109" t="s">
        <v>175</v>
      </c>
      <c r="AD34" s="196" t="s">
        <v>236</v>
      </c>
      <c r="AE34" s="196" t="s">
        <v>175</v>
      </c>
      <c r="AF34" s="197">
        <f>AE34-AD34</f>
        <v>-3</v>
      </c>
      <c r="AG34" s="198">
        <f>IF(AI34="SI", 0,J34)</f>
        <v>23.4</v>
      </c>
      <c r="AH34" s="199">
        <f>AG34*AF34</f>
        <v>-70.199999999999989</v>
      </c>
      <c r="AI34" s="200"/>
    </row>
    <row r="35" spans="1:35">
      <c r="A35" s="108">
        <v>2016</v>
      </c>
      <c r="B35" s="108">
        <v>8</v>
      </c>
      <c r="C35" s="109" t="s">
        <v>175</v>
      </c>
      <c r="D35" s="194" t="s">
        <v>237</v>
      </c>
      <c r="E35" s="109" t="s">
        <v>238</v>
      </c>
      <c r="F35" s="111" t="s">
        <v>239</v>
      </c>
      <c r="G35" s="112">
        <v>103.7</v>
      </c>
      <c r="H35" s="112">
        <v>18.7</v>
      </c>
      <c r="I35" s="143" t="s">
        <v>113</v>
      </c>
      <c r="J35" s="112">
        <f>IF(I35="SI", G35-H35,G35)</f>
        <v>85</v>
      </c>
      <c r="K35" s="195" t="s">
        <v>80</v>
      </c>
      <c r="L35" s="108">
        <v>2015</v>
      </c>
      <c r="M35" s="108">
        <v>1928</v>
      </c>
      <c r="N35" s="109" t="s">
        <v>240</v>
      </c>
      <c r="O35" s="111" t="s">
        <v>241</v>
      </c>
      <c r="P35" s="109" t="s">
        <v>242</v>
      </c>
      <c r="Q35" s="109" t="s">
        <v>80</v>
      </c>
      <c r="R35" s="108" t="s">
        <v>85</v>
      </c>
      <c r="S35" s="111" t="s">
        <v>85</v>
      </c>
      <c r="T35" s="108">
        <v>1010204</v>
      </c>
      <c r="U35" s="108">
        <v>150</v>
      </c>
      <c r="V35" s="108">
        <v>470</v>
      </c>
      <c r="W35" s="108">
        <v>99</v>
      </c>
      <c r="X35" s="113">
        <v>2015</v>
      </c>
      <c r="Y35" s="113">
        <v>59</v>
      </c>
      <c r="Z35" s="113">
        <v>0</v>
      </c>
      <c r="AA35" s="114" t="s">
        <v>175</v>
      </c>
      <c r="AB35" s="108">
        <v>20</v>
      </c>
      <c r="AC35" s="109" t="s">
        <v>175</v>
      </c>
      <c r="AD35" s="196" t="s">
        <v>240</v>
      </c>
      <c r="AE35" s="196" t="s">
        <v>175</v>
      </c>
      <c r="AF35" s="197">
        <f>AE35-AD35</f>
        <v>35</v>
      </c>
      <c r="AG35" s="198">
        <f>IF(AI35="SI", 0,J35)</f>
        <v>85</v>
      </c>
      <c r="AH35" s="199">
        <f>AG35*AF35</f>
        <v>2975</v>
      </c>
      <c r="AI35" s="200"/>
    </row>
    <row r="36" spans="1:35">
      <c r="A36" s="108">
        <v>2016</v>
      </c>
      <c r="B36" s="108">
        <v>9</v>
      </c>
      <c r="C36" s="109" t="s">
        <v>175</v>
      </c>
      <c r="D36" s="194" t="s">
        <v>243</v>
      </c>
      <c r="E36" s="109" t="s">
        <v>240</v>
      </c>
      <c r="F36" s="111" t="s">
        <v>244</v>
      </c>
      <c r="G36" s="112">
        <v>30.52</v>
      </c>
      <c r="H36" s="112">
        <v>5.5</v>
      </c>
      <c r="I36" s="143" t="s">
        <v>113</v>
      </c>
      <c r="J36" s="112">
        <f>IF(I36="SI", G36-H36,G36)</f>
        <v>25.02</v>
      </c>
      <c r="K36" s="195" t="s">
        <v>245</v>
      </c>
      <c r="L36" s="108">
        <v>2016</v>
      </c>
      <c r="M36" s="108">
        <v>108</v>
      </c>
      <c r="N36" s="109" t="s">
        <v>246</v>
      </c>
      <c r="O36" s="111" t="s">
        <v>247</v>
      </c>
      <c r="P36" s="109" t="s">
        <v>248</v>
      </c>
      <c r="Q36" s="109" t="s">
        <v>80</v>
      </c>
      <c r="R36" s="108" t="s">
        <v>85</v>
      </c>
      <c r="S36" s="111" t="s">
        <v>85</v>
      </c>
      <c r="T36" s="108">
        <v>1010203</v>
      </c>
      <c r="U36" s="108">
        <v>140</v>
      </c>
      <c r="V36" s="108">
        <v>450</v>
      </c>
      <c r="W36" s="108">
        <v>5</v>
      </c>
      <c r="X36" s="113">
        <v>2015</v>
      </c>
      <c r="Y36" s="113">
        <v>258</v>
      </c>
      <c r="Z36" s="113">
        <v>0</v>
      </c>
      <c r="AA36" s="114" t="s">
        <v>175</v>
      </c>
      <c r="AB36" s="108">
        <v>21</v>
      </c>
      <c r="AC36" s="109" t="s">
        <v>175</v>
      </c>
      <c r="AD36" s="196" t="s">
        <v>199</v>
      </c>
      <c r="AE36" s="196" t="s">
        <v>175</v>
      </c>
      <c r="AF36" s="197">
        <f>AE36-AD36</f>
        <v>-25</v>
      </c>
      <c r="AG36" s="198">
        <f>IF(AI36="SI", 0,J36)</f>
        <v>25.02</v>
      </c>
      <c r="AH36" s="199">
        <f>AG36*AF36</f>
        <v>-625.5</v>
      </c>
      <c r="AI36" s="200"/>
    </row>
    <row r="37" spans="1:35">
      <c r="A37" s="108">
        <v>2016</v>
      </c>
      <c r="B37" s="108">
        <v>10</v>
      </c>
      <c r="C37" s="109" t="s">
        <v>175</v>
      </c>
      <c r="D37" s="194" t="s">
        <v>249</v>
      </c>
      <c r="E37" s="109" t="s">
        <v>240</v>
      </c>
      <c r="F37" s="111" t="s">
        <v>250</v>
      </c>
      <c r="G37" s="112">
        <v>677.06</v>
      </c>
      <c r="H37" s="112">
        <v>129.13999999999999</v>
      </c>
      <c r="I37" s="143" t="s">
        <v>113</v>
      </c>
      <c r="J37" s="112">
        <f>IF(I37="SI", G37-H37,G37)</f>
        <v>547.91999999999996</v>
      </c>
      <c r="K37" s="195" t="s">
        <v>245</v>
      </c>
      <c r="L37" s="108">
        <v>2016</v>
      </c>
      <c r="M37" s="108">
        <v>32</v>
      </c>
      <c r="N37" s="109" t="s">
        <v>233</v>
      </c>
      <c r="O37" s="111" t="s">
        <v>251</v>
      </c>
      <c r="P37" s="109" t="s">
        <v>252</v>
      </c>
      <c r="Q37" s="109" t="s">
        <v>80</v>
      </c>
      <c r="R37" s="108" t="s">
        <v>85</v>
      </c>
      <c r="S37" s="111" t="s">
        <v>85</v>
      </c>
      <c r="T37" s="108">
        <v>1010203</v>
      </c>
      <c r="U37" s="108">
        <v>140</v>
      </c>
      <c r="V37" s="108">
        <v>450</v>
      </c>
      <c r="W37" s="108">
        <v>5</v>
      </c>
      <c r="X37" s="113">
        <v>2015</v>
      </c>
      <c r="Y37" s="113">
        <v>258</v>
      </c>
      <c r="Z37" s="113">
        <v>0</v>
      </c>
      <c r="AA37" s="114" t="s">
        <v>175</v>
      </c>
      <c r="AB37" s="108">
        <v>17</v>
      </c>
      <c r="AC37" s="109" t="s">
        <v>175</v>
      </c>
      <c r="AD37" s="196" t="s">
        <v>253</v>
      </c>
      <c r="AE37" s="196" t="s">
        <v>175</v>
      </c>
      <c r="AF37" s="197">
        <f>AE37-AD37</f>
        <v>4</v>
      </c>
      <c r="AG37" s="198">
        <f>IF(AI37="SI", 0,J37)</f>
        <v>547.91999999999996</v>
      </c>
      <c r="AH37" s="199">
        <f>AG37*AF37</f>
        <v>2191.6799999999998</v>
      </c>
      <c r="AI37" s="200"/>
    </row>
    <row r="38" spans="1:35">
      <c r="A38" s="108">
        <v>2016</v>
      </c>
      <c r="B38" s="108">
        <v>11</v>
      </c>
      <c r="C38" s="109" t="s">
        <v>254</v>
      </c>
      <c r="D38" s="194" t="s">
        <v>255</v>
      </c>
      <c r="E38" s="109" t="s">
        <v>240</v>
      </c>
      <c r="F38" s="111" t="s">
        <v>256</v>
      </c>
      <c r="G38" s="112">
        <v>323.41000000000003</v>
      </c>
      <c r="H38" s="112">
        <v>58.32</v>
      </c>
      <c r="I38" s="143" t="s">
        <v>113</v>
      </c>
      <c r="J38" s="112">
        <f>IF(I38="SI", G38-H38,G38)</f>
        <v>265.09000000000003</v>
      </c>
      <c r="K38" s="195" t="s">
        <v>80</v>
      </c>
      <c r="L38" s="108">
        <v>2016</v>
      </c>
      <c r="M38" s="108">
        <v>81</v>
      </c>
      <c r="N38" s="109" t="s">
        <v>257</v>
      </c>
      <c r="O38" s="111" t="s">
        <v>241</v>
      </c>
      <c r="P38" s="109" t="s">
        <v>242</v>
      </c>
      <c r="Q38" s="109" t="s">
        <v>80</v>
      </c>
      <c r="R38" s="108" t="s">
        <v>85</v>
      </c>
      <c r="S38" s="111" t="s">
        <v>85</v>
      </c>
      <c r="T38" s="108">
        <v>1010204</v>
      </c>
      <c r="U38" s="108">
        <v>150</v>
      </c>
      <c r="V38" s="108">
        <v>470</v>
      </c>
      <c r="W38" s="108">
        <v>99</v>
      </c>
      <c r="X38" s="113">
        <v>2015</v>
      </c>
      <c r="Y38" s="113">
        <v>59</v>
      </c>
      <c r="Z38" s="113">
        <v>0</v>
      </c>
      <c r="AA38" s="114" t="s">
        <v>198</v>
      </c>
      <c r="AB38" s="108">
        <v>96</v>
      </c>
      <c r="AC38" s="109" t="s">
        <v>198</v>
      </c>
      <c r="AD38" s="196" t="s">
        <v>253</v>
      </c>
      <c r="AE38" s="196" t="s">
        <v>198</v>
      </c>
      <c r="AF38" s="197">
        <f>AE38-AD38</f>
        <v>46</v>
      </c>
      <c r="AG38" s="198">
        <f>IF(AI38="SI", 0,J38)</f>
        <v>265.09000000000003</v>
      </c>
      <c r="AH38" s="199">
        <f>AG38*AF38</f>
        <v>12194.140000000001</v>
      </c>
      <c r="AI38" s="200"/>
    </row>
    <row r="39" spans="1:35">
      <c r="A39" s="108">
        <v>2016</v>
      </c>
      <c r="B39" s="108">
        <v>12</v>
      </c>
      <c r="C39" s="109" t="s">
        <v>254</v>
      </c>
      <c r="D39" s="194" t="s">
        <v>258</v>
      </c>
      <c r="E39" s="109" t="s">
        <v>246</v>
      </c>
      <c r="F39" s="111" t="s">
        <v>259</v>
      </c>
      <c r="G39" s="112">
        <v>439.2</v>
      </c>
      <c r="H39" s="112">
        <v>79.2</v>
      </c>
      <c r="I39" s="143" t="s">
        <v>113</v>
      </c>
      <c r="J39" s="112">
        <f>IF(I39="SI", G39-H39,G39)</f>
        <v>360</v>
      </c>
      <c r="K39" s="195" t="s">
        <v>260</v>
      </c>
      <c r="L39" s="108">
        <v>2016</v>
      </c>
      <c r="M39" s="108">
        <v>139</v>
      </c>
      <c r="N39" s="109" t="s">
        <v>118</v>
      </c>
      <c r="O39" s="111" t="s">
        <v>180</v>
      </c>
      <c r="P39" s="109" t="s">
        <v>181</v>
      </c>
      <c r="Q39" s="109" t="s">
        <v>80</v>
      </c>
      <c r="R39" s="108" t="s">
        <v>85</v>
      </c>
      <c r="S39" s="111" t="s">
        <v>85</v>
      </c>
      <c r="T39" s="108">
        <v>1110703</v>
      </c>
      <c r="U39" s="108">
        <v>4980</v>
      </c>
      <c r="V39" s="108">
        <v>4980</v>
      </c>
      <c r="W39" s="108">
        <v>99</v>
      </c>
      <c r="X39" s="113">
        <v>2015</v>
      </c>
      <c r="Y39" s="113">
        <v>250</v>
      </c>
      <c r="Z39" s="113">
        <v>0</v>
      </c>
      <c r="AA39" s="114" t="s">
        <v>198</v>
      </c>
      <c r="AB39" s="108">
        <v>90</v>
      </c>
      <c r="AC39" s="109" t="s">
        <v>198</v>
      </c>
      <c r="AD39" s="196" t="s">
        <v>261</v>
      </c>
      <c r="AE39" s="196" t="s">
        <v>198</v>
      </c>
      <c r="AF39" s="197">
        <f>AE39-AD39</f>
        <v>19</v>
      </c>
      <c r="AG39" s="198">
        <f>IF(AI39="SI", 0,J39)</f>
        <v>360</v>
      </c>
      <c r="AH39" s="199">
        <f>AG39*AF39</f>
        <v>6840</v>
      </c>
      <c r="AI39" s="200"/>
    </row>
    <row r="40" spans="1:35">
      <c r="A40" s="108">
        <v>2016</v>
      </c>
      <c r="B40" s="108">
        <v>13</v>
      </c>
      <c r="C40" s="109" t="s">
        <v>254</v>
      </c>
      <c r="D40" s="194" t="s">
        <v>262</v>
      </c>
      <c r="E40" s="109" t="s">
        <v>240</v>
      </c>
      <c r="F40" s="111" t="s">
        <v>263</v>
      </c>
      <c r="G40" s="112">
        <v>239.95</v>
      </c>
      <c r="H40" s="112">
        <v>43.27</v>
      </c>
      <c r="I40" s="143" t="s">
        <v>113</v>
      </c>
      <c r="J40" s="112">
        <f>IF(I40="SI", G40-H40,G40)</f>
        <v>196.67999999999998</v>
      </c>
      <c r="K40" s="195" t="s">
        <v>80</v>
      </c>
      <c r="L40" s="108">
        <v>2016</v>
      </c>
      <c r="M40" s="108">
        <v>88</v>
      </c>
      <c r="N40" s="109" t="s">
        <v>191</v>
      </c>
      <c r="O40" s="111" t="s">
        <v>264</v>
      </c>
      <c r="P40" s="109" t="s">
        <v>265</v>
      </c>
      <c r="Q40" s="109" t="s">
        <v>80</v>
      </c>
      <c r="R40" s="108" t="s">
        <v>85</v>
      </c>
      <c r="S40" s="111" t="s">
        <v>85</v>
      </c>
      <c r="T40" s="108">
        <v>1010203</v>
      </c>
      <c r="U40" s="108">
        <v>140</v>
      </c>
      <c r="V40" s="108">
        <v>450</v>
      </c>
      <c r="W40" s="108">
        <v>2</v>
      </c>
      <c r="X40" s="113">
        <v>2015</v>
      </c>
      <c r="Y40" s="113">
        <v>262</v>
      </c>
      <c r="Z40" s="113">
        <v>0</v>
      </c>
      <c r="AA40" s="114" t="s">
        <v>198</v>
      </c>
      <c r="AB40" s="108">
        <v>86</v>
      </c>
      <c r="AC40" s="109" t="s">
        <v>198</v>
      </c>
      <c r="AD40" s="196" t="s">
        <v>266</v>
      </c>
      <c r="AE40" s="196" t="s">
        <v>198</v>
      </c>
      <c r="AF40" s="197">
        <f>AE40-AD40</f>
        <v>-13</v>
      </c>
      <c r="AG40" s="198">
        <f>IF(AI40="SI", 0,J40)</f>
        <v>196.67999999999998</v>
      </c>
      <c r="AH40" s="199">
        <f>AG40*AF40</f>
        <v>-2556.8399999999997</v>
      </c>
      <c r="AI40" s="200"/>
    </row>
    <row r="41" spans="1:35">
      <c r="A41" s="108">
        <v>2016</v>
      </c>
      <c r="B41" s="108">
        <v>14</v>
      </c>
      <c r="C41" s="109" t="s">
        <v>254</v>
      </c>
      <c r="D41" s="194" t="s">
        <v>267</v>
      </c>
      <c r="E41" s="109" t="s">
        <v>268</v>
      </c>
      <c r="F41" s="111" t="s">
        <v>269</v>
      </c>
      <c r="G41" s="112">
        <v>2196</v>
      </c>
      <c r="H41" s="112">
        <v>396</v>
      </c>
      <c r="I41" s="143" t="s">
        <v>113</v>
      </c>
      <c r="J41" s="112">
        <f>IF(I41="SI", G41-H41,G41)</f>
        <v>1800</v>
      </c>
      <c r="K41" s="195" t="s">
        <v>80</v>
      </c>
      <c r="L41" s="108">
        <v>2015</v>
      </c>
      <c r="M41" s="108">
        <v>1927</v>
      </c>
      <c r="N41" s="109" t="s">
        <v>270</v>
      </c>
      <c r="O41" s="111" t="s">
        <v>271</v>
      </c>
      <c r="P41" s="109" t="s">
        <v>272</v>
      </c>
      <c r="Q41" s="109" t="s">
        <v>80</v>
      </c>
      <c r="R41" s="108" t="s">
        <v>85</v>
      </c>
      <c r="S41" s="111" t="s">
        <v>85</v>
      </c>
      <c r="T41" s="108">
        <v>1010403</v>
      </c>
      <c r="U41" s="108">
        <v>360</v>
      </c>
      <c r="V41" s="108">
        <v>1400</v>
      </c>
      <c r="W41" s="108">
        <v>1</v>
      </c>
      <c r="X41" s="113">
        <v>2015</v>
      </c>
      <c r="Y41" s="113">
        <v>161</v>
      </c>
      <c r="Z41" s="113">
        <v>0</v>
      </c>
      <c r="AA41" s="114" t="s">
        <v>273</v>
      </c>
      <c r="AB41" s="108">
        <v>283</v>
      </c>
      <c r="AC41" s="109" t="s">
        <v>273</v>
      </c>
      <c r="AD41" s="196" t="s">
        <v>199</v>
      </c>
      <c r="AE41" s="196" t="s">
        <v>273</v>
      </c>
      <c r="AF41" s="197">
        <f>AE41-AD41</f>
        <v>178</v>
      </c>
      <c r="AG41" s="198">
        <f>IF(AI41="SI", 0,J41)</f>
        <v>1800</v>
      </c>
      <c r="AH41" s="199">
        <f>AG41*AF41</f>
        <v>320400</v>
      </c>
      <c r="AI41" s="200"/>
    </row>
    <row r="42" spans="1:35">
      <c r="A42" s="108">
        <v>2016</v>
      </c>
      <c r="B42" s="108">
        <v>15</v>
      </c>
      <c r="C42" s="109" t="s">
        <v>254</v>
      </c>
      <c r="D42" s="194" t="s">
        <v>274</v>
      </c>
      <c r="E42" s="109" t="s">
        <v>191</v>
      </c>
      <c r="F42" s="111" t="s">
        <v>275</v>
      </c>
      <c r="G42" s="112">
        <v>560.25</v>
      </c>
      <c r="H42" s="112">
        <v>50.93</v>
      </c>
      <c r="I42" s="143" t="s">
        <v>113</v>
      </c>
      <c r="J42" s="112">
        <f>IF(I42="SI", G42-H42,G42)</f>
        <v>509.32</v>
      </c>
      <c r="K42" s="195" t="s">
        <v>80</v>
      </c>
      <c r="L42" s="108">
        <v>2016</v>
      </c>
      <c r="M42" s="108">
        <v>107</v>
      </c>
      <c r="N42" s="109" t="s">
        <v>246</v>
      </c>
      <c r="O42" s="111" t="s">
        <v>276</v>
      </c>
      <c r="P42" s="109" t="s">
        <v>277</v>
      </c>
      <c r="Q42" s="109" t="s">
        <v>80</v>
      </c>
      <c r="R42" s="108" t="s">
        <v>85</v>
      </c>
      <c r="S42" s="111" t="s">
        <v>85</v>
      </c>
      <c r="T42" s="108">
        <v>1010203</v>
      </c>
      <c r="U42" s="108">
        <v>140</v>
      </c>
      <c r="V42" s="108">
        <v>450</v>
      </c>
      <c r="W42" s="108">
        <v>6</v>
      </c>
      <c r="X42" s="113">
        <v>2015</v>
      </c>
      <c r="Y42" s="113">
        <v>263</v>
      </c>
      <c r="Z42" s="113">
        <v>0</v>
      </c>
      <c r="AA42" s="114" t="s">
        <v>198</v>
      </c>
      <c r="AB42" s="108">
        <v>100</v>
      </c>
      <c r="AC42" s="109" t="s">
        <v>198</v>
      </c>
      <c r="AD42" s="196" t="s">
        <v>278</v>
      </c>
      <c r="AE42" s="196" t="s">
        <v>198</v>
      </c>
      <c r="AF42" s="197">
        <f>AE42-AD42</f>
        <v>20</v>
      </c>
      <c r="AG42" s="198">
        <f>IF(AI42="SI", 0,J42)</f>
        <v>509.32</v>
      </c>
      <c r="AH42" s="199">
        <f>AG42*AF42</f>
        <v>10186.4</v>
      </c>
      <c r="AI42" s="200"/>
    </row>
    <row r="43" spans="1:35">
      <c r="A43" s="108">
        <v>2016</v>
      </c>
      <c r="B43" s="108">
        <v>16</v>
      </c>
      <c r="C43" s="109" t="s">
        <v>254</v>
      </c>
      <c r="D43" s="194" t="s">
        <v>279</v>
      </c>
      <c r="E43" s="109" t="s">
        <v>191</v>
      </c>
      <c r="F43" s="111" t="s">
        <v>275</v>
      </c>
      <c r="G43" s="112">
        <v>43.79</v>
      </c>
      <c r="H43" s="112">
        <v>3.98</v>
      </c>
      <c r="I43" s="143" t="s">
        <v>113</v>
      </c>
      <c r="J43" s="112">
        <f>IF(I43="SI", G43-H43,G43)</f>
        <v>39.81</v>
      </c>
      <c r="K43" s="195" t="s">
        <v>80</v>
      </c>
      <c r="L43" s="108">
        <v>2016</v>
      </c>
      <c r="M43" s="108">
        <v>106</v>
      </c>
      <c r="N43" s="109" t="s">
        <v>246</v>
      </c>
      <c r="O43" s="111" t="s">
        <v>276</v>
      </c>
      <c r="P43" s="109" t="s">
        <v>277</v>
      </c>
      <c r="Q43" s="109" t="s">
        <v>80</v>
      </c>
      <c r="R43" s="108" t="s">
        <v>85</v>
      </c>
      <c r="S43" s="111" t="s">
        <v>85</v>
      </c>
      <c r="T43" s="108">
        <v>1010203</v>
      </c>
      <c r="U43" s="108">
        <v>140</v>
      </c>
      <c r="V43" s="108">
        <v>450</v>
      </c>
      <c r="W43" s="108">
        <v>6</v>
      </c>
      <c r="X43" s="113">
        <v>2015</v>
      </c>
      <c r="Y43" s="113">
        <v>263</v>
      </c>
      <c r="Z43" s="113">
        <v>0</v>
      </c>
      <c r="AA43" s="114" t="s">
        <v>198</v>
      </c>
      <c r="AB43" s="108">
        <v>100</v>
      </c>
      <c r="AC43" s="109" t="s">
        <v>198</v>
      </c>
      <c r="AD43" s="196" t="s">
        <v>278</v>
      </c>
      <c r="AE43" s="196" t="s">
        <v>198</v>
      </c>
      <c r="AF43" s="197">
        <f>AE43-AD43</f>
        <v>20</v>
      </c>
      <c r="AG43" s="198">
        <f>IF(AI43="SI", 0,J43)</f>
        <v>39.81</v>
      </c>
      <c r="AH43" s="199">
        <f>AG43*AF43</f>
        <v>796.2</v>
      </c>
      <c r="AI43" s="200"/>
    </row>
    <row r="44" spans="1:35">
      <c r="A44" s="108">
        <v>2016</v>
      </c>
      <c r="B44" s="108">
        <v>17</v>
      </c>
      <c r="C44" s="109" t="s">
        <v>254</v>
      </c>
      <c r="D44" s="194" t="s">
        <v>280</v>
      </c>
      <c r="E44" s="109" t="s">
        <v>240</v>
      </c>
      <c r="F44" s="111" t="s">
        <v>281</v>
      </c>
      <c r="G44" s="112">
        <v>36.6</v>
      </c>
      <c r="H44" s="112">
        <v>6.6</v>
      </c>
      <c r="I44" s="143" t="s">
        <v>113</v>
      </c>
      <c r="J44" s="112">
        <f>IF(I44="SI", G44-H44,G44)</f>
        <v>30</v>
      </c>
      <c r="K44" s="195" t="s">
        <v>203</v>
      </c>
      <c r="L44" s="108">
        <v>2016</v>
      </c>
      <c r="M44" s="108">
        <v>109</v>
      </c>
      <c r="N44" s="109" t="s">
        <v>246</v>
      </c>
      <c r="O44" s="111" t="s">
        <v>282</v>
      </c>
      <c r="P44" s="109" t="s">
        <v>283</v>
      </c>
      <c r="Q44" s="109" t="s">
        <v>80</v>
      </c>
      <c r="R44" s="108" t="s">
        <v>85</v>
      </c>
      <c r="S44" s="111" t="s">
        <v>85</v>
      </c>
      <c r="T44" s="108">
        <v>1010203</v>
      </c>
      <c r="U44" s="108">
        <v>140</v>
      </c>
      <c r="V44" s="108">
        <v>450</v>
      </c>
      <c r="W44" s="108">
        <v>4</v>
      </c>
      <c r="X44" s="113">
        <v>2015</v>
      </c>
      <c r="Y44" s="113">
        <v>145</v>
      </c>
      <c r="Z44" s="113">
        <v>0</v>
      </c>
      <c r="AA44" s="114" t="s">
        <v>198</v>
      </c>
      <c r="AB44" s="108">
        <v>92</v>
      </c>
      <c r="AC44" s="109" t="s">
        <v>198</v>
      </c>
      <c r="AD44" s="196" t="s">
        <v>253</v>
      </c>
      <c r="AE44" s="196" t="s">
        <v>198</v>
      </c>
      <c r="AF44" s="197">
        <f>AE44-AD44</f>
        <v>46</v>
      </c>
      <c r="AG44" s="198">
        <f>IF(AI44="SI", 0,J44)</f>
        <v>30</v>
      </c>
      <c r="AH44" s="199">
        <f>AG44*AF44</f>
        <v>1380</v>
      </c>
      <c r="AI44" s="200"/>
    </row>
    <row r="45" spans="1:35">
      <c r="A45" s="108">
        <v>2016</v>
      </c>
      <c r="B45" s="108">
        <v>18</v>
      </c>
      <c r="C45" s="109" t="s">
        <v>254</v>
      </c>
      <c r="D45" s="194" t="s">
        <v>284</v>
      </c>
      <c r="E45" s="109" t="s">
        <v>285</v>
      </c>
      <c r="F45" s="111" t="s">
        <v>286</v>
      </c>
      <c r="G45" s="112">
        <v>600</v>
      </c>
      <c r="H45" s="112">
        <v>108.2</v>
      </c>
      <c r="I45" s="143" t="s">
        <v>79</v>
      </c>
      <c r="J45" s="112">
        <f>IF(I45="SI", G45-H45,G45)</f>
        <v>600</v>
      </c>
      <c r="K45" s="195" t="s">
        <v>80</v>
      </c>
      <c r="L45" s="108">
        <v>2015</v>
      </c>
      <c r="M45" s="108">
        <v>1858</v>
      </c>
      <c r="N45" s="109" t="s">
        <v>136</v>
      </c>
      <c r="O45" s="111" t="s">
        <v>287</v>
      </c>
      <c r="P45" s="109" t="s">
        <v>288</v>
      </c>
      <c r="Q45" s="109" t="s">
        <v>289</v>
      </c>
      <c r="R45" s="108" t="s">
        <v>85</v>
      </c>
      <c r="S45" s="111" t="s">
        <v>85</v>
      </c>
      <c r="T45" s="108">
        <v>1010303</v>
      </c>
      <c r="U45" s="108">
        <v>250</v>
      </c>
      <c r="V45" s="108">
        <v>120</v>
      </c>
      <c r="W45" s="108">
        <v>99</v>
      </c>
      <c r="X45" s="113">
        <v>2015</v>
      </c>
      <c r="Y45" s="113">
        <v>264</v>
      </c>
      <c r="Z45" s="113">
        <v>0</v>
      </c>
      <c r="AA45" s="114" t="s">
        <v>80</v>
      </c>
      <c r="AB45" s="108">
        <v>168</v>
      </c>
      <c r="AC45" s="109" t="s">
        <v>127</v>
      </c>
      <c r="AD45" s="196" t="s">
        <v>285</v>
      </c>
      <c r="AE45" s="196" t="s">
        <v>127</v>
      </c>
      <c r="AF45" s="197">
        <f>AE45-AD45</f>
        <v>183</v>
      </c>
      <c r="AG45" s="198">
        <f>IF(AI45="SI", 0,J45)</f>
        <v>600</v>
      </c>
      <c r="AH45" s="199">
        <f>AG45*AF45</f>
        <v>109800</v>
      </c>
      <c r="AI45" s="200"/>
    </row>
    <row r="46" spans="1:35">
      <c r="A46" s="108">
        <v>2016</v>
      </c>
      <c r="B46" s="108">
        <v>19</v>
      </c>
      <c r="C46" s="109" t="s">
        <v>254</v>
      </c>
      <c r="D46" s="194" t="s">
        <v>290</v>
      </c>
      <c r="E46" s="109" t="s">
        <v>285</v>
      </c>
      <c r="F46" s="111" t="s">
        <v>291</v>
      </c>
      <c r="G46" s="112">
        <v>-761.28</v>
      </c>
      <c r="H46" s="112">
        <v>-137.28</v>
      </c>
      <c r="I46" s="143" t="s">
        <v>79</v>
      </c>
      <c r="J46" s="112">
        <f>IF(I46="SI", G46-H46,G46)</f>
        <v>-761.28</v>
      </c>
      <c r="K46" s="195" t="s">
        <v>80</v>
      </c>
      <c r="L46" s="108">
        <v>2015</v>
      </c>
      <c r="M46" s="108">
        <v>1857</v>
      </c>
      <c r="N46" s="109" t="s">
        <v>136</v>
      </c>
      <c r="O46" s="111" t="s">
        <v>103</v>
      </c>
      <c r="P46" s="109" t="s">
        <v>104</v>
      </c>
      <c r="Q46" s="109" t="s">
        <v>105</v>
      </c>
      <c r="R46" s="108" t="s">
        <v>85</v>
      </c>
      <c r="S46" s="111" t="s">
        <v>85</v>
      </c>
      <c r="T46" s="108">
        <v>2090605</v>
      </c>
      <c r="U46" s="108">
        <v>9070</v>
      </c>
      <c r="V46" s="108">
        <v>12650</v>
      </c>
      <c r="W46" s="108">
        <v>16</v>
      </c>
      <c r="X46" s="113">
        <v>2015</v>
      </c>
      <c r="Y46" s="113">
        <v>51</v>
      </c>
      <c r="Z46" s="113">
        <v>0</v>
      </c>
      <c r="AA46" s="114" t="s">
        <v>80</v>
      </c>
      <c r="AB46" s="108">
        <v>0</v>
      </c>
      <c r="AC46" s="109" t="s">
        <v>106</v>
      </c>
      <c r="AD46" s="196" t="s">
        <v>292</v>
      </c>
      <c r="AE46" s="196" t="s">
        <v>106</v>
      </c>
      <c r="AF46" s="197">
        <f>AE46-AD46</f>
        <v>33</v>
      </c>
      <c r="AG46" s="198">
        <f>IF(AI46="SI", 0,J46)</f>
        <v>-761.28</v>
      </c>
      <c r="AH46" s="199">
        <f>AG46*AF46</f>
        <v>-25122.239999999998</v>
      </c>
      <c r="AI46" s="200"/>
    </row>
    <row r="47" spans="1:35">
      <c r="A47" s="108">
        <v>2016</v>
      </c>
      <c r="B47" s="108">
        <v>20</v>
      </c>
      <c r="C47" s="109" t="s">
        <v>254</v>
      </c>
      <c r="D47" s="194" t="s">
        <v>293</v>
      </c>
      <c r="E47" s="109" t="s">
        <v>285</v>
      </c>
      <c r="F47" s="111" t="s">
        <v>100</v>
      </c>
      <c r="G47" s="112">
        <v>-1522.56</v>
      </c>
      <c r="H47" s="112">
        <v>-274.56</v>
      </c>
      <c r="I47" s="143" t="s">
        <v>79</v>
      </c>
      <c r="J47" s="112">
        <f>IF(I47="SI", G47-H47,G47)</f>
        <v>-1522.56</v>
      </c>
      <c r="K47" s="195" t="s">
        <v>80</v>
      </c>
      <c r="L47" s="108">
        <v>2015</v>
      </c>
      <c r="M47" s="108">
        <v>1856</v>
      </c>
      <c r="N47" s="109" t="s">
        <v>136</v>
      </c>
      <c r="O47" s="111" t="s">
        <v>103</v>
      </c>
      <c r="P47" s="109" t="s">
        <v>104</v>
      </c>
      <c r="Q47" s="109" t="s">
        <v>105</v>
      </c>
      <c r="R47" s="108" t="s">
        <v>85</v>
      </c>
      <c r="S47" s="111" t="s">
        <v>85</v>
      </c>
      <c r="T47" s="108">
        <v>1010603</v>
      </c>
      <c r="U47" s="108">
        <v>580</v>
      </c>
      <c r="V47" s="108">
        <v>648</v>
      </c>
      <c r="W47" s="108">
        <v>99</v>
      </c>
      <c r="X47" s="113">
        <v>2014</v>
      </c>
      <c r="Y47" s="113">
        <v>356</v>
      </c>
      <c r="Z47" s="113">
        <v>0</v>
      </c>
      <c r="AA47" s="114" t="s">
        <v>80</v>
      </c>
      <c r="AB47" s="108">
        <v>0</v>
      </c>
      <c r="AC47" s="109" t="s">
        <v>106</v>
      </c>
      <c r="AD47" s="196" t="s">
        <v>292</v>
      </c>
      <c r="AE47" s="196" t="s">
        <v>106</v>
      </c>
      <c r="AF47" s="197">
        <f>AE47-AD47</f>
        <v>33</v>
      </c>
      <c r="AG47" s="198">
        <f>IF(AI47="SI", 0,J47)</f>
        <v>-1522.56</v>
      </c>
      <c r="AH47" s="199">
        <f>AG47*AF47</f>
        <v>-50244.479999999996</v>
      </c>
      <c r="AI47" s="200"/>
    </row>
    <row r="48" spans="1:35">
      <c r="A48" s="108">
        <v>2016</v>
      </c>
      <c r="B48" s="108">
        <v>21</v>
      </c>
      <c r="C48" s="109" t="s">
        <v>254</v>
      </c>
      <c r="D48" s="194" t="s">
        <v>294</v>
      </c>
      <c r="E48" s="109" t="s">
        <v>240</v>
      </c>
      <c r="F48" s="111" t="s">
        <v>295</v>
      </c>
      <c r="G48" s="112">
        <v>11883.71</v>
      </c>
      <c r="H48" s="112">
        <v>3059.04</v>
      </c>
      <c r="I48" s="143" t="s">
        <v>113</v>
      </c>
      <c r="J48" s="112">
        <f>IF(I48="SI", G48-H48,G48)</f>
        <v>8824.6699999999983</v>
      </c>
      <c r="K48" s="195" t="s">
        <v>296</v>
      </c>
      <c r="L48" s="108">
        <v>2016</v>
      </c>
      <c r="M48" s="108">
        <v>105</v>
      </c>
      <c r="N48" s="109" t="s">
        <v>246</v>
      </c>
      <c r="O48" s="111" t="s">
        <v>297</v>
      </c>
      <c r="P48" s="109" t="s">
        <v>80</v>
      </c>
      <c r="Q48" s="109" t="s">
        <v>298</v>
      </c>
      <c r="R48" s="108" t="s">
        <v>85</v>
      </c>
      <c r="S48" s="111" t="s">
        <v>85</v>
      </c>
      <c r="T48" s="108">
        <v>2090605</v>
      </c>
      <c r="U48" s="108">
        <v>9070</v>
      </c>
      <c r="V48" s="108">
        <v>12650</v>
      </c>
      <c r="W48" s="108">
        <v>10</v>
      </c>
      <c r="X48" s="113">
        <v>2015</v>
      </c>
      <c r="Y48" s="113">
        <v>123</v>
      </c>
      <c r="Z48" s="113">
        <v>2</v>
      </c>
      <c r="AA48" s="114" t="s">
        <v>299</v>
      </c>
      <c r="AB48" s="108">
        <v>137</v>
      </c>
      <c r="AC48" s="109" t="s">
        <v>300</v>
      </c>
      <c r="AD48" s="196" t="s">
        <v>199</v>
      </c>
      <c r="AE48" s="196" t="s">
        <v>300</v>
      </c>
      <c r="AF48" s="197">
        <f>AE48-AD48</f>
        <v>59</v>
      </c>
      <c r="AG48" s="198">
        <f>IF(AI48="SI", 0,J48)</f>
        <v>8824.6699999999983</v>
      </c>
      <c r="AH48" s="199">
        <f>AG48*AF48</f>
        <v>520655.52999999991</v>
      </c>
      <c r="AI48" s="200"/>
    </row>
    <row r="49" spans="1:35">
      <c r="A49" s="108">
        <v>2016</v>
      </c>
      <c r="B49" s="108">
        <v>21</v>
      </c>
      <c r="C49" s="109" t="s">
        <v>254</v>
      </c>
      <c r="D49" s="194" t="s">
        <v>294</v>
      </c>
      <c r="E49" s="109" t="s">
        <v>240</v>
      </c>
      <c r="F49" s="111" t="s">
        <v>295</v>
      </c>
      <c r="G49" s="112">
        <v>5080.04</v>
      </c>
      <c r="H49" s="112">
        <v>0</v>
      </c>
      <c r="I49" s="143" t="s">
        <v>113</v>
      </c>
      <c r="J49" s="112">
        <f>IF(I49="SI", G49-H49,G49)</f>
        <v>5080.04</v>
      </c>
      <c r="K49" s="195" t="s">
        <v>80</v>
      </c>
      <c r="L49" s="108">
        <v>2016</v>
      </c>
      <c r="M49" s="108">
        <v>105</v>
      </c>
      <c r="N49" s="109" t="s">
        <v>246</v>
      </c>
      <c r="O49" s="111" t="s">
        <v>297</v>
      </c>
      <c r="P49" s="109" t="s">
        <v>80</v>
      </c>
      <c r="Q49" s="109" t="s">
        <v>298</v>
      </c>
      <c r="R49" s="108" t="s">
        <v>85</v>
      </c>
      <c r="S49" s="111" t="s">
        <v>85</v>
      </c>
      <c r="T49" s="108">
        <v>2090605</v>
      </c>
      <c r="U49" s="108">
        <v>9070</v>
      </c>
      <c r="V49" s="108">
        <v>12650</v>
      </c>
      <c r="W49" s="108">
        <v>10</v>
      </c>
      <c r="X49" s="113">
        <v>2015</v>
      </c>
      <c r="Y49" s="113">
        <v>256</v>
      </c>
      <c r="Z49" s="113">
        <v>0</v>
      </c>
      <c r="AA49" s="114" t="s">
        <v>299</v>
      </c>
      <c r="AB49" s="108">
        <v>138</v>
      </c>
      <c r="AC49" s="109" t="s">
        <v>300</v>
      </c>
      <c r="AD49" s="196" t="s">
        <v>199</v>
      </c>
      <c r="AE49" s="196" t="s">
        <v>300</v>
      </c>
      <c r="AF49" s="197">
        <f>AE49-AD49</f>
        <v>59</v>
      </c>
      <c r="AG49" s="198">
        <f>IF(AI49="SI", 0,J49)</f>
        <v>5080.04</v>
      </c>
      <c r="AH49" s="199">
        <f>AG49*AF49</f>
        <v>299722.36</v>
      </c>
      <c r="AI49" s="200"/>
    </row>
    <row r="50" spans="1:35">
      <c r="A50" s="108">
        <v>2016</v>
      </c>
      <c r="B50" s="108">
        <v>22</v>
      </c>
      <c r="C50" s="109" t="s">
        <v>254</v>
      </c>
      <c r="D50" s="194" t="s">
        <v>301</v>
      </c>
      <c r="E50" s="109" t="s">
        <v>302</v>
      </c>
      <c r="F50" s="111" t="s">
        <v>303</v>
      </c>
      <c r="G50" s="112">
        <v>73334.2</v>
      </c>
      <c r="H50" s="112">
        <v>13224.2</v>
      </c>
      <c r="I50" s="143" t="s">
        <v>113</v>
      </c>
      <c r="J50" s="112">
        <f>IF(I50="SI", G50-H50,G50)</f>
        <v>60110</v>
      </c>
      <c r="K50" s="195" t="s">
        <v>304</v>
      </c>
      <c r="L50" s="108">
        <v>2015</v>
      </c>
      <c r="M50" s="108">
        <v>1926</v>
      </c>
      <c r="N50" s="109" t="s">
        <v>270</v>
      </c>
      <c r="O50" s="111" t="s">
        <v>116</v>
      </c>
      <c r="P50" s="109" t="s">
        <v>117</v>
      </c>
      <c r="Q50" s="109" t="s">
        <v>117</v>
      </c>
      <c r="R50" s="108" t="s">
        <v>85</v>
      </c>
      <c r="S50" s="111" t="s">
        <v>85</v>
      </c>
      <c r="T50" s="108">
        <v>2090605</v>
      </c>
      <c r="U50" s="108">
        <v>9070</v>
      </c>
      <c r="V50" s="108">
        <v>12650</v>
      </c>
      <c r="W50" s="108">
        <v>16</v>
      </c>
      <c r="X50" s="113">
        <v>2015</v>
      </c>
      <c r="Y50" s="113">
        <v>252</v>
      </c>
      <c r="Z50" s="113">
        <v>0</v>
      </c>
      <c r="AA50" s="114" t="s">
        <v>305</v>
      </c>
      <c r="AB50" s="108">
        <v>126</v>
      </c>
      <c r="AC50" s="109" t="s">
        <v>306</v>
      </c>
      <c r="AD50" s="196" t="s">
        <v>307</v>
      </c>
      <c r="AE50" s="196" t="s">
        <v>306</v>
      </c>
      <c r="AF50" s="197">
        <f>AE50-AD50</f>
        <v>85</v>
      </c>
      <c r="AG50" s="198">
        <f>IF(AI50="SI", 0,J50)</f>
        <v>60110</v>
      </c>
      <c r="AH50" s="199">
        <f>AG50*AF50</f>
        <v>5109350</v>
      </c>
      <c r="AI50" s="200"/>
    </row>
    <row r="51" spans="1:35">
      <c r="A51" s="108">
        <v>2016</v>
      </c>
      <c r="B51" s="108">
        <v>23</v>
      </c>
      <c r="C51" s="109" t="s">
        <v>254</v>
      </c>
      <c r="D51" s="194" t="s">
        <v>308</v>
      </c>
      <c r="E51" s="109" t="s">
        <v>193</v>
      </c>
      <c r="F51" s="111" t="s">
        <v>309</v>
      </c>
      <c r="G51" s="112">
        <v>1737.57</v>
      </c>
      <c r="H51" s="112">
        <v>313.33</v>
      </c>
      <c r="I51" s="143" t="s">
        <v>79</v>
      </c>
      <c r="J51" s="112">
        <f>IF(I51="SI", G51-H51,G51)</f>
        <v>1737.57</v>
      </c>
      <c r="K51" s="195" t="s">
        <v>296</v>
      </c>
      <c r="L51" s="108">
        <v>2016</v>
      </c>
      <c r="M51" s="108">
        <v>9</v>
      </c>
      <c r="N51" s="109" t="s">
        <v>211</v>
      </c>
      <c r="O51" s="111" t="s">
        <v>124</v>
      </c>
      <c r="P51" s="109" t="s">
        <v>125</v>
      </c>
      <c r="Q51" s="109" t="s">
        <v>126</v>
      </c>
      <c r="R51" s="108" t="s">
        <v>85</v>
      </c>
      <c r="S51" s="111" t="s">
        <v>85</v>
      </c>
      <c r="T51" s="108">
        <v>2090605</v>
      </c>
      <c r="U51" s="108">
        <v>9070</v>
      </c>
      <c r="V51" s="108">
        <v>12650</v>
      </c>
      <c r="W51" s="108">
        <v>10</v>
      </c>
      <c r="X51" s="113">
        <v>2015</v>
      </c>
      <c r="Y51" s="113">
        <v>123</v>
      </c>
      <c r="Z51" s="113">
        <v>1</v>
      </c>
      <c r="AA51" s="114" t="s">
        <v>80</v>
      </c>
      <c r="AB51" s="108">
        <v>121</v>
      </c>
      <c r="AC51" s="109" t="s">
        <v>206</v>
      </c>
      <c r="AD51" s="196" t="s">
        <v>310</v>
      </c>
      <c r="AE51" s="196" t="s">
        <v>206</v>
      </c>
      <c r="AF51" s="197">
        <f>AE51-AD51</f>
        <v>69</v>
      </c>
      <c r="AG51" s="198">
        <f>IF(AI51="SI", 0,J51)</f>
        <v>1737.57</v>
      </c>
      <c r="AH51" s="199">
        <f>AG51*AF51</f>
        <v>119892.33</v>
      </c>
      <c r="AI51" s="200"/>
    </row>
    <row r="52" spans="1:35">
      <c r="A52" s="108">
        <v>2016</v>
      </c>
      <c r="B52" s="108">
        <v>24</v>
      </c>
      <c r="C52" s="109" t="s">
        <v>254</v>
      </c>
      <c r="D52" s="194" t="s">
        <v>192</v>
      </c>
      <c r="E52" s="109" t="s">
        <v>311</v>
      </c>
      <c r="F52" s="111" t="s">
        <v>312</v>
      </c>
      <c r="G52" s="112">
        <v>1587.34</v>
      </c>
      <c r="H52" s="112">
        <v>286.24</v>
      </c>
      <c r="I52" s="143" t="s">
        <v>79</v>
      </c>
      <c r="J52" s="112">
        <f>IF(I52="SI", G52-H52,G52)</f>
        <v>1587.34</v>
      </c>
      <c r="K52" s="195" t="s">
        <v>80</v>
      </c>
      <c r="L52" s="108">
        <v>2015</v>
      </c>
      <c r="M52" s="108">
        <v>1738</v>
      </c>
      <c r="N52" s="109" t="s">
        <v>311</v>
      </c>
      <c r="O52" s="111" t="s">
        <v>124</v>
      </c>
      <c r="P52" s="109" t="s">
        <v>125</v>
      </c>
      <c r="Q52" s="109" t="s">
        <v>126</v>
      </c>
      <c r="R52" s="108" t="s">
        <v>85</v>
      </c>
      <c r="S52" s="111" t="s">
        <v>85</v>
      </c>
      <c r="T52" s="108">
        <v>2090605</v>
      </c>
      <c r="U52" s="108">
        <v>9070</v>
      </c>
      <c r="V52" s="108">
        <v>12650</v>
      </c>
      <c r="W52" s="108">
        <v>12</v>
      </c>
      <c r="X52" s="113">
        <v>2014</v>
      </c>
      <c r="Y52" s="113">
        <v>382</v>
      </c>
      <c r="Z52" s="113">
        <v>0</v>
      </c>
      <c r="AA52" s="114" t="s">
        <v>80</v>
      </c>
      <c r="AB52" s="108">
        <v>175</v>
      </c>
      <c r="AC52" s="109" t="s">
        <v>127</v>
      </c>
      <c r="AD52" s="196" t="s">
        <v>147</v>
      </c>
      <c r="AE52" s="196" t="s">
        <v>127</v>
      </c>
      <c r="AF52" s="197">
        <f>AE52-AD52</f>
        <v>167</v>
      </c>
      <c r="AG52" s="198">
        <f>IF(AI52="SI", 0,J52)</f>
        <v>1587.34</v>
      </c>
      <c r="AH52" s="199">
        <f>AG52*AF52</f>
        <v>265085.77999999997</v>
      </c>
      <c r="AI52" s="200"/>
    </row>
    <row r="53" spans="1:35">
      <c r="A53" s="108">
        <v>2016</v>
      </c>
      <c r="B53" s="108">
        <v>27</v>
      </c>
      <c r="C53" s="109" t="s">
        <v>313</v>
      </c>
      <c r="D53" s="194" t="s">
        <v>314</v>
      </c>
      <c r="E53" s="109" t="s">
        <v>254</v>
      </c>
      <c r="F53" s="111" t="s">
        <v>315</v>
      </c>
      <c r="G53" s="112">
        <v>104.16</v>
      </c>
      <c r="H53" s="112">
        <v>18.78</v>
      </c>
      <c r="I53" s="143" t="s">
        <v>113</v>
      </c>
      <c r="J53" s="112">
        <f>IF(I53="SI", G53-H53,G53)</f>
        <v>85.38</v>
      </c>
      <c r="K53" s="195" t="s">
        <v>316</v>
      </c>
      <c r="L53" s="108">
        <v>2016</v>
      </c>
      <c r="M53" s="108">
        <v>238</v>
      </c>
      <c r="N53" s="109" t="s">
        <v>86</v>
      </c>
      <c r="O53" s="111" t="s">
        <v>317</v>
      </c>
      <c r="P53" s="109" t="s">
        <v>318</v>
      </c>
      <c r="Q53" s="109" t="s">
        <v>319</v>
      </c>
      <c r="R53" s="108" t="s">
        <v>85</v>
      </c>
      <c r="S53" s="111" t="s">
        <v>85</v>
      </c>
      <c r="T53" s="108">
        <v>1010202</v>
      </c>
      <c r="U53" s="108">
        <v>130</v>
      </c>
      <c r="V53" s="108">
        <v>450</v>
      </c>
      <c r="W53" s="108">
        <v>1</v>
      </c>
      <c r="X53" s="113">
        <v>2016</v>
      </c>
      <c r="Y53" s="113">
        <v>15</v>
      </c>
      <c r="Z53" s="113">
        <v>0</v>
      </c>
      <c r="AA53" s="114" t="s">
        <v>198</v>
      </c>
      <c r="AB53" s="108">
        <v>89</v>
      </c>
      <c r="AC53" s="109" t="s">
        <v>198</v>
      </c>
      <c r="AD53" s="196" t="s">
        <v>320</v>
      </c>
      <c r="AE53" s="196" t="s">
        <v>198</v>
      </c>
      <c r="AF53" s="197">
        <f>AE53-AD53</f>
        <v>-2</v>
      </c>
      <c r="AG53" s="198">
        <f>IF(AI53="SI", 0,J53)</f>
        <v>85.38</v>
      </c>
      <c r="AH53" s="199">
        <f>AG53*AF53</f>
        <v>-170.76</v>
      </c>
      <c r="AI53" s="200"/>
    </row>
    <row r="54" spans="1:35">
      <c r="A54" s="108">
        <v>2016</v>
      </c>
      <c r="B54" s="108">
        <v>28</v>
      </c>
      <c r="C54" s="109" t="s">
        <v>313</v>
      </c>
      <c r="D54" s="194" t="s">
        <v>108</v>
      </c>
      <c r="E54" s="109" t="s">
        <v>86</v>
      </c>
      <c r="F54" s="111" t="s">
        <v>321</v>
      </c>
      <c r="G54" s="112">
        <v>249.95</v>
      </c>
      <c r="H54" s="112">
        <v>45.07</v>
      </c>
      <c r="I54" s="143" t="s">
        <v>79</v>
      </c>
      <c r="J54" s="112">
        <f>IF(I54="SI", G54-H54,G54)</f>
        <v>249.95</v>
      </c>
      <c r="K54" s="195" t="s">
        <v>322</v>
      </c>
      <c r="L54" s="108">
        <v>2016</v>
      </c>
      <c r="M54" s="108">
        <v>298</v>
      </c>
      <c r="N54" s="109" t="s">
        <v>323</v>
      </c>
      <c r="O54" s="111" t="s">
        <v>103</v>
      </c>
      <c r="P54" s="109" t="s">
        <v>104</v>
      </c>
      <c r="Q54" s="109" t="s">
        <v>105</v>
      </c>
      <c r="R54" s="108" t="s">
        <v>85</v>
      </c>
      <c r="S54" s="111" t="s">
        <v>85</v>
      </c>
      <c r="T54" s="108">
        <v>2090605</v>
      </c>
      <c r="U54" s="108">
        <v>9070</v>
      </c>
      <c r="V54" s="108">
        <v>12650</v>
      </c>
      <c r="W54" s="108">
        <v>21</v>
      </c>
      <c r="X54" s="113">
        <v>2015</v>
      </c>
      <c r="Y54" s="113">
        <v>182</v>
      </c>
      <c r="Z54" s="113">
        <v>0</v>
      </c>
      <c r="AA54" s="114" t="s">
        <v>80</v>
      </c>
      <c r="AB54" s="108">
        <v>53</v>
      </c>
      <c r="AC54" s="109" t="s">
        <v>86</v>
      </c>
      <c r="AD54" s="196" t="s">
        <v>324</v>
      </c>
      <c r="AE54" s="196" t="s">
        <v>86</v>
      </c>
      <c r="AF54" s="197">
        <f>AE54-AD54</f>
        <v>-43</v>
      </c>
      <c r="AG54" s="198">
        <f>IF(AI54="SI", 0,J54)</f>
        <v>249.95</v>
      </c>
      <c r="AH54" s="199">
        <f>AG54*AF54</f>
        <v>-10747.85</v>
      </c>
      <c r="AI54" s="200"/>
    </row>
    <row r="55" spans="1:35">
      <c r="A55" s="108">
        <v>2016</v>
      </c>
      <c r="B55" s="108">
        <v>29</v>
      </c>
      <c r="C55" s="109" t="s">
        <v>325</v>
      </c>
      <c r="D55" s="194" t="s">
        <v>326</v>
      </c>
      <c r="E55" s="109" t="s">
        <v>199</v>
      </c>
      <c r="F55" s="111" t="s">
        <v>327</v>
      </c>
      <c r="G55" s="112">
        <v>1050.48</v>
      </c>
      <c r="H55" s="112">
        <v>1050.48</v>
      </c>
      <c r="I55" s="143" t="s">
        <v>79</v>
      </c>
      <c r="J55" s="112">
        <f>IF(I55="SI", G55-H55,G55)</f>
        <v>1050.48</v>
      </c>
      <c r="K55" s="195" t="s">
        <v>328</v>
      </c>
      <c r="L55" s="108">
        <v>2016</v>
      </c>
      <c r="M55" s="108">
        <v>345</v>
      </c>
      <c r="N55" s="109" t="s">
        <v>325</v>
      </c>
      <c r="O55" s="111" t="s">
        <v>251</v>
      </c>
      <c r="P55" s="109" t="s">
        <v>252</v>
      </c>
      <c r="Q55" s="109" t="s">
        <v>80</v>
      </c>
      <c r="R55" s="108" t="s">
        <v>85</v>
      </c>
      <c r="S55" s="111" t="s">
        <v>85</v>
      </c>
      <c r="T55" s="108">
        <v>1010203</v>
      </c>
      <c r="U55" s="108">
        <v>140</v>
      </c>
      <c r="V55" s="108">
        <v>450</v>
      </c>
      <c r="W55" s="108">
        <v>5</v>
      </c>
      <c r="X55" s="113">
        <v>2016</v>
      </c>
      <c r="Y55" s="113">
        <v>30</v>
      </c>
      <c r="Z55" s="113">
        <v>0</v>
      </c>
      <c r="AA55" s="114" t="s">
        <v>198</v>
      </c>
      <c r="AB55" s="108">
        <v>88</v>
      </c>
      <c r="AC55" s="109" t="s">
        <v>198</v>
      </c>
      <c r="AD55" s="196" t="s">
        <v>329</v>
      </c>
      <c r="AE55" s="196" t="s">
        <v>198</v>
      </c>
      <c r="AF55" s="197">
        <f>AE55-AD55</f>
        <v>-12</v>
      </c>
      <c r="AG55" s="198">
        <f>IF(AI55="SI", 0,J55)</f>
        <v>1050.48</v>
      </c>
      <c r="AH55" s="199">
        <f>AG55*AF55</f>
        <v>-12605.76</v>
      </c>
      <c r="AI55" s="200"/>
    </row>
    <row r="56" spans="1:35">
      <c r="A56" s="108">
        <v>2016</v>
      </c>
      <c r="B56" s="108">
        <v>30</v>
      </c>
      <c r="C56" s="109" t="s">
        <v>330</v>
      </c>
      <c r="D56" s="194" t="s">
        <v>331</v>
      </c>
      <c r="E56" s="109" t="s">
        <v>285</v>
      </c>
      <c r="F56" s="111" t="s">
        <v>132</v>
      </c>
      <c r="G56" s="112">
        <v>158.26</v>
      </c>
      <c r="H56" s="112">
        <v>28.54</v>
      </c>
      <c r="I56" s="143" t="s">
        <v>113</v>
      </c>
      <c r="J56" s="112">
        <f>IF(I56="SI", G56-H56,G56)</f>
        <v>129.72</v>
      </c>
      <c r="K56" s="195" t="s">
        <v>133</v>
      </c>
      <c r="L56" s="108">
        <v>2015</v>
      </c>
      <c r="M56" s="108">
        <v>1850</v>
      </c>
      <c r="N56" s="109" t="s">
        <v>136</v>
      </c>
      <c r="O56" s="111" t="s">
        <v>153</v>
      </c>
      <c r="P56" s="109" t="s">
        <v>154</v>
      </c>
      <c r="Q56" s="109" t="s">
        <v>80</v>
      </c>
      <c r="R56" s="108" t="s">
        <v>85</v>
      </c>
      <c r="S56" s="111" t="s">
        <v>85</v>
      </c>
      <c r="T56" s="108">
        <v>1080203</v>
      </c>
      <c r="U56" s="108">
        <v>2890</v>
      </c>
      <c r="V56" s="108">
        <v>7430</v>
      </c>
      <c r="W56" s="108">
        <v>99</v>
      </c>
      <c r="X56" s="113">
        <v>2016</v>
      </c>
      <c r="Y56" s="113">
        <v>27</v>
      </c>
      <c r="Z56" s="113">
        <v>0</v>
      </c>
      <c r="AA56" s="114" t="s">
        <v>198</v>
      </c>
      <c r="AB56" s="108">
        <v>94</v>
      </c>
      <c r="AC56" s="109" t="s">
        <v>198</v>
      </c>
      <c r="AD56" s="196" t="s">
        <v>292</v>
      </c>
      <c r="AE56" s="196" t="s">
        <v>198</v>
      </c>
      <c r="AF56" s="197">
        <f>AE56-AD56</f>
        <v>69</v>
      </c>
      <c r="AG56" s="198">
        <f>IF(AI56="SI", 0,J56)</f>
        <v>129.72</v>
      </c>
      <c r="AH56" s="199">
        <f>AG56*AF56</f>
        <v>8950.68</v>
      </c>
      <c r="AI56" s="200"/>
    </row>
    <row r="57" spans="1:35">
      <c r="A57" s="108">
        <v>2016</v>
      </c>
      <c r="B57" s="108">
        <v>31</v>
      </c>
      <c r="C57" s="109" t="s">
        <v>330</v>
      </c>
      <c r="D57" s="194" t="s">
        <v>332</v>
      </c>
      <c r="E57" s="109" t="s">
        <v>285</v>
      </c>
      <c r="F57" s="111" t="s">
        <v>132</v>
      </c>
      <c r="G57" s="112">
        <v>79</v>
      </c>
      <c r="H57" s="112">
        <v>14.25</v>
      </c>
      <c r="I57" s="143" t="s">
        <v>113</v>
      </c>
      <c r="J57" s="112">
        <f>IF(I57="SI", G57-H57,G57)</f>
        <v>64.75</v>
      </c>
      <c r="K57" s="195" t="s">
        <v>133</v>
      </c>
      <c r="L57" s="108">
        <v>2015</v>
      </c>
      <c r="M57" s="108">
        <v>1851</v>
      </c>
      <c r="N57" s="109" t="s">
        <v>136</v>
      </c>
      <c r="O57" s="111" t="s">
        <v>153</v>
      </c>
      <c r="P57" s="109" t="s">
        <v>154</v>
      </c>
      <c r="Q57" s="109" t="s">
        <v>80</v>
      </c>
      <c r="R57" s="108" t="s">
        <v>85</v>
      </c>
      <c r="S57" s="111" t="s">
        <v>85</v>
      </c>
      <c r="T57" s="108">
        <v>1080203</v>
      </c>
      <c r="U57" s="108">
        <v>2890</v>
      </c>
      <c r="V57" s="108">
        <v>7430</v>
      </c>
      <c r="W57" s="108">
        <v>99</v>
      </c>
      <c r="X57" s="113">
        <v>2016</v>
      </c>
      <c r="Y57" s="113">
        <v>27</v>
      </c>
      <c r="Z57" s="113">
        <v>0</v>
      </c>
      <c r="AA57" s="114" t="s">
        <v>198</v>
      </c>
      <c r="AB57" s="108">
        <v>94</v>
      </c>
      <c r="AC57" s="109" t="s">
        <v>198</v>
      </c>
      <c r="AD57" s="196" t="s">
        <v>292</v>
      </c>
      <c r="AE57" s="196" t="s">
        <v>198</v>
      </c>
      <c r="AF57" s="197">
        <f>AE57-AD57</f>
        <v>69</v>
      </c>
      <c r="AG57" s="198">
        <f>IF(AI57="SI", 0,J57)</f>
        <v>64.75</v>
      </c>
      <c r="AH57" s="199">
        <f>AG57*AF57</f>
        <v>4467.75</v>
      </c>
      <c r="AI57" s="200"/>
    </row>
    <row r="58" spans="1:35">
      <c r="A58" s="108">
        <v>2016</v>
      </c>
      <c r="B58" s="108">
        <v>32</v>
      </c>
      <c r="C58" s="109" t="s">
        <v>330</v>
      </c>
      <c r="D58" s="194" t="s">
        <v>333</v>
      </c>
      <c r="E58" s="109" t="s">
        <v>136</v>
      </c>
      <c r="F58" s="111" t="s">
        <v>132</v>
      </c>
      <c r="G58" s="112">
        <v>141.25</v>
      </c>
      <c r="H58" s="112">
        <v>27.52</v>
      </c>
      <c r="I58" s="143" t="s">
        <v>113</v>
      </c>
      <c r="J58" s="112">
        <f>IF(I58="SI", G58-H58,G58)</f>
        <v>113.73</v>
      </c>
      <c r="K58" s="195" t="s">
        <v>133</v>
      </c>
      <c r="L58" s="108">
        <v>2015</v>
      </c>
      <c r="M58" s="108">
        <v>1875</v>
      </c>
      <c r="N58" s="109" t="s">
        <v>189</v>
      </c>
      <c r="O58" s="111" t="s">
        <v>153</v>
      </c>
      <c r="P58" s="109" t="s">
        <v>154</v>
      </c>
      <c r="Q58" s="109" t="s">
        <v>80</v>
      </c>
      <c r="R58" s="108" t="s">
        <v>85</v>
      </c>
      <c r="S58" s="111" t="s">
        <v>85</v>
      </c>
      <c r="T58" s="108">
        <v>1080203</v>
      </c>
      <c r="U58" s="108">
        <v>2890</v>
      </c>
      <c r="V58" s="108">
        <v>7430</v>
      </c>
      <c r="W58" s="108">
        <v>99</v>
      </c>
      <c r="X58" s="113">
        <v>2016</v>
      </c>
      <c r="Y58" s="113">
        <v>27</v>
      </c>
      <c r="Z58" s="113">
        <v>0</v>
      </c>
      <c r="AA58" s="114" t="s">
        <v>198</v>
      </c>
      <c r="AB58" s="108">
        <v>94</v>
      </c>
      <c r="AC58" s="109" t="s">
        <v>198</v>
      </c>
      <c r="AD58" s="196" t="s">
        <v>334</v>
      </c>
      <c r="AE58" s="196" t="s">
        <v>198</v>
      </c>
      <c r="AF58" s="197">
        <f>AE58-AD58</f>
        <v>68</v>
      </c>
      <c r="AG58" s="198">
        <f>IF(AI58="SI", 0,J58)</f>
        <v>113.73</v>
      </c>
      <c r="AH58" s="199">
        <f>AG58*AF58</f>
        <v>7733.64</v>
      </c>
      <c r="AI58" s="200"/>
    </row>
    <row r="59" spans="1:35">
      <c r="A59" s="108">
        <v>2016</v>
      </c>
      <c r="B59" s="108">
        <v>33</v>
      </c>
      <c r="C59" s="109" t="s">
        <v>330</v>
      </c>
      <c r="D59" s="194" t="s">
        <v>335</v>
      </c>
      <c r="E59" s="109" t="s">
        <v>136</v>
      </c>
      <c r="F59" s="111" t="s">
        <v>132</v>
      </c>
      <c r="G59" s="112">
        <v>92.6</v>
      </c>
      <c r="H59" s="112">
        <v>16.7</v>
      </c>
      <c r="I59" s="143" t="s">
        <v>113</v>
      </c>
      <c r="J59" s="112">
        <f>IF(I59="SI", G59-H59,G59)</f>
        <v>75.899999999999991</v>
      </c>
      <c r="K59" s="195" t="s">
        <v>133</v>
      </c>
      <c r="L59" s="108">
        <v>2015</v>
      </c>
      <c r="M59" s="108">
        <v>1874</v>
      </c>
      <c r="N59" s="109" t="s">
        <v>189</v>
      </c>
      <c r="O59" s="111" t="s">
        <v>153</v>
      </c>
      <c r="P59" s="109" t="s">
        <v>154</v>
      </c>
      <c r="Q59" s="109" t="s">
        <v>80</v>
      </c>
      <c r="R59" s="108" t="s">
        <v>85</v>
      </c>
      <c r="S59" s="111" t="s">
        <v>85</v>
      </c>
      <c r="T59" s="108">
        <v>1080203</v>
      </c>
      <c r="U59" s="108">
        <v>2890</v>
      </c>
      <c r="V59" s="108">
        <v>7430</v>
      </c>
      <c r="W59" s="108">
        <v>99</v>
      </c>
      <c r="X59" s="113">
        <v>2016</v>
      </c>
      <c r="Y59" s="113">
        <v>27</v>
      </c>
      <c r="Z59" s="113">
        <v>0</v>
      </c>
      <c r="AA59" s="114" t="s">
        <v>198</v>
      </c>
      <c r="AB59" s="108">
        <v>94</v>
      </c>
      <c r="AC59" s="109" t="s">
        <v>198</v>
      </c>
      <c r="AD59" s="196" t="s">
        <v>334</v>
      </c>
      <c r="AE59" s="196" t="s">
        <v>198</v>
      </c>
      <c r="AF59" s="197">
        <f>AE59-AD59</f>
        <v>68</v>
      </c>
      <c r="AG59" s="198">
        <f>IF(AI59="SI", 0,J59)</f>
        <v>75.899999999999991</v>
      </c>
      <c r="AH59" s="199">
        <f>AG59*AF59</f>
        <v>5161.2</v>
      </c>
      <c r="AI59" s="200"/>
    </row>
    <row r="60" spans="1:35">
      <c r="A60" s="108">
        <v>2016</v>
      </c>
      <c r="B60" s="108">
        <v>34</v>
      </c>
      <c r="C60" s="109" t="s">
        <v>330</v>
      </c>
      <c r="D60" s="194" t="s">
        <v>336</v>
      </c>
      <c r="E60" s="109" t="s">
        <v>136</v>
      </c>
      <c r="F60" s="111" t="s">
        <v>132</v>
      </c>
      <c r="G60" s="112">
        <v>331.47</v>
      </c>
      <c r="H60" s="112">
        <v>59.77</v>
      </c>
      <c r="I60" s="143" t="s">
        <v>113</v>
      </c>
      <c r="J60" s="112">
        <f>IF(I60="SI", G60-H60,G60)</f>
        <v>271.70000000000005</v>
      </c>
      <c r="K60" s="195" t="s">
        <v>133</v>
      </c>
      <c r="L60" s="108">
        <v>2015</v>
      </c>
      <c r="M60" s="108">
        <v>1887</v>
      </c>
      <c r="N60" s="109" t="s">
        <v>337</v>
      </c>
      <c r="O60" s="111" t="s">
        <v>153</v>
      </c>
      <c r="P60" s="109" t="s">
        <v>154</v>
      </c>
      <c r="Q60" s="109" t="s">
        <v>80</v>
      </c>
      <c r="R60" s="108" t="s">
        <v>85</v>
      </c>
      <c r="S60" s="111" t="s">
        <v>85</v>
      </c>
      <c r="T60" s="108">
        <v>1010203</v>
      </c>
      <c r="U60" s="108">
        <v>140</v>
      </c>
      <c r="V60" s="108">
        <v>450</v>
      </c>
      <c r="W60" s="108">
        <v>7</v>
      </c>
      <c r="X60" s="113">
        <v>2016</v>
      </c>
      <c r="Y60" s="113">
        <v>28</v>
      </c>
      <c r="Z60" s="113">
        <v>0</v>
      </c>
      <c r="AA60" s="114" t="s">
        <v>198</v>
      </c>
      <c r="AB60" s="108">
        <v>93</v>
      </c>
      <c r="AC60" s="109" t="s">
        <v>198</v>
      </c>
      <c r="AD60" s="196" t="s">
        <v>338</v>
      </c>
      <c r="AE60" s="196" t="s">
        <v>198</v>
      </c>
      <c r="AF60" s="197">
        <f>AE60-AD60</f>
        <v>62</v>
      </c>
      <c r="AG60" s="198">
        <f>IF(AI60="SI", 0,J60)</f>
        <v>271.70000000000005</v>
      </c>
      <c r="AH60" s="199">
        <f>AG60*AF60</f>
        <v>16845.400000000001</v>
      </c>
      <c r="AI60" s="200"/>
    </row>
    <row r="61" spans="1:35">
      <c r="A61" s="108">
        <v>2016</v>
      </c>
      <c r="B61" s="108">
        <v>35</v>
      </c>
      <c r="C61" s="109" t="s">
        <v>330</v>
      </c>
      <c r="D61" s="194" t="s">
        <v>339</v>
      </c>
      <c r="E61" s="109" t="s">
        <v>175</v>
      </c>
      <c r="F61" s="111" t="s">
        <v>132</v>
      </c>
      <c r="G61" s="112">
        <v>77.41</v>
      </c>
      <c r="H61" s="112">
        <v>13.96</v>
      </c>
      <c r="I61" s="143" t="s">
        <v>113</v>
      </c>
      <c r="J61" s="112">
        <f>IF(I61="SI", G61-H61,G61)</f>
        <v>63.449999999999996</v>
      </c>
      <c r="K61" s="195" t="s">
        <v>133</v>
      </c>
      <c r="L61" s="108">
        <v>2016</v>
      </c>
      <c r="M61" s="108">
        <v>180</v>
      </c>
      <c r="N61" s="109" t="s">
        <v>106</v>
      </c>
      <c r="O61" s="111" t="s">
        <v>153</v>
      </c>
      <c r="P61" s="109" t="s">
        <v>154</v>
      </c>
      <c r="Q61" s="109" t="s">
        <v>80</v>
      </c>
      <c r="R61" s="108" t="s">
        <v>85</v>
      </c>
      <c r="S61" s="111" t="s">
        <v>85</v>
      </c>
      <c r="T61" s="108">
        <v>1080203</v>
      </c>
      <c r="U61" s="108">
        <v>2890</v>
      </c>
      <c r="V61" s="108">
        <v>7430</v>
      </c>
      <c r="W61" s="108">
        <v>99</v>
      </c>
      <c r="X61" s="113">
        <v>2016</v>
      </c>
      <c r="Y61" s="113">
        <v>27</v>
      </c>
      <c r="Z61" s="113">
        <v>0</v>
      </c>
      <c r="AA61" s="114" t="s">
        <v>299</v>
      </c>
      <c r="AB61" s="108">
        <v>135</v>
      </c>
      <c r="AC61" s="109" t="s">
        <v>300</v>
      </c>
      <c r="AD61" s="196" t="s">
        <v>340</v>
      </c>
      <c r="AE61" s="196" t="s">
        <v>300</v>
      </c>
      <c r="AF61" s="197">
        <f>AE61-AD61</f>
        <v>48</v>
      </c>
      <c r="AG61" s="198">
        <f>IF(AI61="SI", 0,J61)</f>
        <v>63.449999999999996</v>
      </c>
      <c r="AH61" s="199">
        <f>AG61*AF61</f>
        <v>3045.6</v>
      </c>
      <c r="AI61" s="200"/>
    </row>
    <row r="62" spans="1:35">
      <c r="A62" s="108">
        <v>2016</v>
      </c>
      <c r="B62" s="108">
        <v>36</v>
      </c>
      <c r="C62" s="109" t="s">
        <v>330</v>
      </c>
      <c r="D62" s="194" t="s">
        <v>341</v>
      </c>
      <c r="E62" s="109" t="s">
        <v>175</v>
      </c>
      <c r="F62" s="111" t="s">
        <v>132</v>
      </c>
      <c r="G62" s="112">
        <v>77.41</v>
      </c>
      <c r="H62" s="112">
        <v>13.96</v>
      </c>
      <c r="I62" s="143" t="s">
        <v>113</v>
      </c>
      <c r="J62" s="112">
        <f>IF(I62="SI", G62-H62,G62)</f>
        <v>63.449999999999996</v>
      </c>
      <c r="K62" s="195" t="s">
        <v>133</v>
      </c>
      <c r="L62" s="108">
        <v>2016</v>
      </c>
      <c r="M62" s="108">
        <v>179</v>
      </c>
      <c r="N62" s="109" t="s">
        <v>106</v>
      </c>
      <c r="O62" s="111" t="s">
        <v>153</v>
      </c>
      <c r="P62" s="109" t="s">
        <v>154</v>
      </c>
      <c r="Q62" s="109" t="s">
        <v>80</v>
      </c>
      <c r="R62" s="108" t="s">
        <v>85</v>
      </c>
      <c r="S62" s="111" t="s">
        <v>85</v>
      </c>
      <c r="T62" s="108">
        <v>1080203</v>
      </c>
      <c r="U62" s="108">
        <v>2890</v>
      </c>
      <c r="V62" s="108">
        <v>7430</v>
      </c>
      <c r="W62" s="108">
        <v>99</v>
      </c>
      <c r="X62" s="113">
        <v>2016</v>
      </c>
      <c r="Y62" s="113">
        <v>27</v>
      </c>
      <c r="Z62" s="113">
        <v>0</v>
      </c>
      <c r="AA62" s="114" t="s">
        <v>299</v>
      </c>
      <c r="AB62" s="108">
        <v>135</v>
      </c>
      <c r="AC62" s="109" t="s">
        <v>300</v>
      </c>
      <c r="AD62" s="196" t="s">
        <v>340</v>
      </c>
      <c r="AE62" s="196" t="s">
        <v>300</v>
      </c>
      <c r="AF62" s="197">
        <f>AE62-AD62</f>
        <v>48</v>
      </c>
      <c r="AG62" s="198">
        <f>IF(AI62="SI", 0,J62)</f>
        <v>63.449999999999996</v>
      </c>
      <c r="AH62" s="199">
        <f>AG62*AF62</f>
        <v>3045.6</v>
      </c>
      <c r="AI62" s="200"/>
    </row>
    <row r="63" spans="1:35">
      <c r="A63" s="108">
        <v>2016</v>
      </c>
      <c r="B63" s="108">
        <v>37</v>
      </c>
      <c r="C63" s="109" t="s">
        <v>330</v>
      </c>
      <c r="D63" s="194" t="s">
        <v>342</v>
      </c>
      <c r="E63" s="109" t="s">
        <v>175</v>
      </c>
      <c r="F63" s="111" t="s">
        <v>132</v>
      </c>
      <c r="G63" s="112">
        <v>139.57</v>
      </c>
      <c r="H63" s="112">
        <v>25.17</v>
      </c>
      <c r="I63" s="143" t="s">
        <v>113</v>
      </c>
      <c r="J63" s="112">
        <f>IF(I63="SI", G63-H63,G63)</f>
        <v>114.39999999999999</v>
      </c>
      <c r="K63" s="195" t="s">
        <v>133</v>
      </c>
      <c r="L63" s="108">
        <v>2016</v>
      </c>
      <c r="M63" s="108">
        <v>178</v>
      </c>
      <c r="N63" s="109" t="s">
        <v>106</v>
      </c>
      <c r="O63" s="111" t="s">
        <v>153</v>
      </c>
      <c r="P63" s="109" t="s">
        <v>154</v>
      </c>
      <c r="Q63" s="109" t="s">
        <v>80</v>
      </c>
      <c r="R63" s="108" t="s">
        <v>85</v>
      </c>
      <c r="S63" s="111" t="s">
        <v>85</v>
      </c>
      <c r="T63" s="108">
        <v>1080203</v>
      </c>
      <c r="U63" s="108">
        <v>2890</v>
      </c>
      <c r="V63" s="108">
        <v>7430</v>
      </c>
      <c r="W63" s="108">
        <v>99</v>
      </c>
      <c r="X63" s="113">
        <v>2016</v>
      </c>
      <c r="Y63" s="113">
        <v>27</v>
      </c>
      <c r="Z63" s="113">
        <v>0</v>
      </c>
      <c r="AA63" s="114" t="s">
        <v>299</v>
      </c>
      <c r="AB63" s="108">
        <v>135</v>
      </c>
      <c r="AC63" s="109" t="s">
        <v>300</v>
      </c>
      <c r="AD63" s="196" t="s">
        <v>340</v>
      </c>
      <c r="AE63" s="196" t="s">
        <v>300</v>
      </c>
      <c r="AF63" s="197">
        <f>AE63-AD63</f>
        <v>48</v>
      </c>
      <c r="AG63" s="198">
        <f>IF(AI63="SI", 0,J63)</f>
        <v>114.39999999999999</v>
      </c>
      <c r="AH63" s="199">
        <f>AG63*AF63</f>
        <v>5491.2</v>
      </c>
      <c r="AI63" s="200"/>
    </row>
    <row r="64" spans="1:35">
      <c r="A64" s="108">
        <v>2016</v>
      </c>
      <c r="B64" s="108">
        <v>38</v>
      </c>
      <c r="C64" s="109" t="s">
        <v>330</v>
      </c>
      <c r="D64" s="194" t="s">
        <v>343</v>
      </c>
      <c r="E64" s="109" t="s">
        <v>175</v>
      </c>
      <c r="F64" s="111" t="s">
        <v>132</v>
      </c>
      <c r="G64" s="112">
        <v>155.01</v>
      </c>
      <c r="H64" s="112">
        <v>27.95</v>
      </c>
      <c r="I64" s="143" t="s">
        <v>113</v>
      </c>
      <c r="J64" s="112">
        <f>IF(I64="SI", G64-H64,G64)</f>
        <v>127.05999999999999</v>
      </c>
      <c r="K64" s="195" t="s">
        <v>133</v>
      </c>
      <c r="L64" s="108">
        <v>2016</v>
      </c>
      <c r="M64" s="108">
        <v>176</v>
      </c>
      <c r="N64" s="109" t="s">
        <v>106</v>
      </c>
      <c r="O64" s="111" t="s">
        <v>153</v>
      </c>
      <c r="P64" s="109" t="s">
        <v>154</v>
      </c>
      <c r="Q64" s="109" t="s">
        <v>80</v>
      </c>
      <c r="R64" s="108" t="s">
        <v>85</v>
      </c>
      <c r="S64" s="111" t="s">
        <v>85</v>
      </c>
      <c r="T64" s="108">
        <v>1080203</v>
      </c>
      <c r="U64" s="108">
        <v>2890</v>
      </c>
      <c r="V64" s="108">
        <v>7430</v>
      </c>
      <c r="W64" s="108">
        <v>99</v>
      </c>
      <c r="X64" s="113">
        <v>2016</v>
      </c>
      <c r="Y64" s="113">
        <v>27</v>
      </c>
      <c r="Z64" s="113">
        <v>0</v>
      </c>
      <c r="AA64" s="114" t="s">
        <v>299</v>
      </c>
      <c r="AB64" s="108">
        <v>135</v>
      </c>
      <c r="AC64" s="109" t="s">
        <v>300</v>
      </c>
      <c r="AD64" s="196" t="s">
        <v>340</v>
      </c>
      <c r="AE64" s="196" t="s">
        <v>300</v>
      </c>
      <c r="AF64" s="197">
        <f>AE64-AD64</f>
        <v>48</v>
      </c>
      <c r="AG64" s="198">
        <f>IF(AI64="SI", 0,J64)</f>
        <v>127.05999999999999</v>
      </c>
      <c r="AH64" s="199">
        <f>AG64*AF64</f>
        <v>6098.8799999999992</v>
      </c>
      <c r="AI64" s="200"/>
    </row>
    <row r="65" spans="1:35">
      <c r="A65" s="108">
        <v>2016</v>
      </c>
      <c r="B65" s="108">
        <v>39</v>
      </c>
      <c r="C65" s="109" t="s">
        <v>330</v>
      </c>
      <c r="D65" s="194" t="s">
        <v>344</v>
      </c>
      <c r="E65" s="109" t="s">
        <v>175</v>
      </c>
      <c r="F65" s="111" t="s">
        <v>132</v>
      </c>
      <c r="G65" s="112">
        <v>77.41</v>
      </c>
      <c r="H65" s="112">
        <v>13.96</v>
      </c>
      <c r="I65" s="143" t="s">
        <v>113</v>
      </c>
      <c r="J65" s="112">
        <f>IF(I65="SI", G65-H65,G65)</f>
        <v>63.449999999999996</v>
      </c>
      <c r="K65" s="195" t="s">
        <v>133</v>
      </c>
      <c r="L65" s="108">
        <v>2016</v>
      </c>
      <c r="M65" s="108">
        <v>177</v>
      </c>
      <c r="N65" s="109" t="s">
        <v>106</v>
      </c>
      <c r="O65" s="111" t="s">
        <v>153</v>
      </c>
      <c r="P65" s="109" t="s">
        <v>154</v>
      </c>
      <c r="Q65" s="109" t="s">
        <v>80</v>
      </c>
      <c r="R65" s="108" t="s">
        <v>85</v>
      </c>
      <c r="S65" s="111" t="s">
        <v>85</v>
      </c>
      <c r="T65" s="108">
        <v>1080203</v>
      </c>
      <c r="U65" s="108">
        <v>2890</v>
      </c>
      <c r="V65" s="108">
        <v>7430</v>
      </c>
      <c r="W65" s="108">
        <v>99</v>
      </c>
      <c r="X65" s="113">
        <v>2016</v>
      </c>
      <c r="Y65" s="113">
        <v>27</v>
      </c>
      <c r="Z65" s="113">
        <v>0</v>
      </c>
      <c r="AA65" s="114" t="s">
        <v>299</v>
      </c>
      <c r="AB65" s="108">
        <v>135</v>
      </c>
      <c r="AC65" s="109" t="s">
        <v>300</v>
      </c>
      <c r="AD65" s="196" t="s">
        <v>340</v>
      </c>
      <c r="AE65" s="196" t="s">
        <v>300</v>
      </c>
      <c r="AF65" s="197">
        <f>AE65-AD65</f>
        <v>48</v>
      </c>
      <c r="AG65" s="198">
        <f>IF(AI65="SI", 0,J65)</f>
        <v>63.449999999999996</v>
      </c>
      <c r="AH65" s="199">
        <f>AG65*AF65</f>
        <v>3045.6</v>
      </c>
      <c r="AI65" s="200"/>
    </row>
    <row r="66" spans="1:35">
      <c r="A66" s="108">
        <v>2016</v>
      </c>
      <c r="B66" s="108">
        <v>40</v>
      </c>
      <c r="C66" s="109" t="s">
        <v>330</v>
      </c>
      <c r="D66" s="194" t="s">
        <v>345</v>
      </c>
      <c r="E66" s="109" t="s">
        <v>240</v>
      </c>
      <c r="F66" s="111" t="s">
        <v>132</v>
      </c>
      <c r="G66" s="112">
        <v>94.86</v>
      </c>
      <c r="H66" s="112">
        <v>17.11</v>
      </c>
      <c r="I66" s="143" t="s">
        <v>113</v>
      </c>
      <c r="J66" s="112">
        <f>IF(I66="SI", G66-H66,G66)</f>
        <v>77.75</v>
      </c>
      <c r="K66" s="195" t="s">
        <v>133</v>
      </c>
      <c r="L66" s="108">
        <v>2016</v>
      </c>
      <c r="M66" s="108">
        <v>7</v>
      </c>
      <c r="N66" s="109" t="s">
        <v>211</v>
      </c>
      <c r="O66" s="111" t="s">
        <v>140</v>
      </c>
      <c r="P66" s="109" t="s">
        <v>141</v>
      </c>
      <c r="Q66" s="109" t="s">
        <v>80</v>
      </c>
      <c r="R66" s="108" t="s">
        <v>85</v>
      </c>
      <c r="S66" s="111" t="s">
        <v>85</v>
      </c>
      <c r="T66" s="108">
        <v>1010203</v>
      </c>
      <c r="U66" s="108">
        <v>140</v>
      </c>
      <c r="V66" s="108">
        <v>450</v>
      </c>
      <c r="W66" s="108">
        <v>7</v>
      </c>
      <c r="X66" s="113">
        <v>2016</v>
      </c>
      <c r="Y66" s="113">
        <v>28</v>
      </c>
      <c r="Z66" s="113">
        <v>0</v>
      </c>
      <c r="AA66" s="114" t="s">
        <v>198</v>
      </c>
      <c r="AB66" s="108">
        <v>101</v>
      </c>
      <c r="AC66" s="109" t="s">
        <v>198</v>
      </c>
      <c r="AD66" s="196" t="s">
        <v>346</v>
      </c>
      <c r="AE66" s="196" t="s">
        <v>198</v>
      </c>
      <c r="AF66" s="197">
        <f>AE66-AD66</f>
        <v>27</v>
      </c>
      <c r="AG66" s="198">
        <f>IF(AI66="SI", 0,J66)</f>
        <v>77.75</v>
      </c>
      <c r="AH66" s="199">
        <f>AG66*AF66</f>
        <v>2099.25</v>
      </c>
      <c r="AI66" s="200"/>
    </row>
    <row r="67" spans="1:35">
      <c r="A67" s="108">
        <v>2016</v>
      </c>
      <c r="B67" s="108">
        <v>41</v>
      </c>
      <c r="C67" s="109" t="s">
        <v>330</v>
      </c>
      <c r="D67" s="194" t="s">
        <v>347</v>
      </c>
      <c r="E67" s="109" t="s">
        <v>253</v>
      </c>
      <c r="F67" s="111" t="s">
        <v>132</v>
      </c>
      <c r="G67" s="112">
        <v>94.86</v>
      </c>
      <c r="H67" s="112">
        <v>17.11</v>
      </c>
      <c r="I67" s="143" t="s">
        <v>113</v>
      </c>
      <c r="J67" s="112">
        <f>IF(I67="SI", G67-H67,G67)</f>
        <v>77.75</v>
      </c>
      <c r="K67" s="195" t="s">
        <v>133</v>
      </c>
      <c r="L67" s="108">
        <v>2016</v>
      </c>
      <c r="M67" s="108">
        <v>144</v>
      </c>
      <c r="N67" s="109" t="s">
        <v>118</v>
      </c>
      <c r="O67" s="111" t="s">
        <v>140</v>
      </c>
      <c r="P67" s="109" t="s">
        <v>141</v>
      </c>
      <c r="Q67" s="109" t="s">
        <v>80</v>
      </c>
      <c r="R67" s="108" t="s">
        <v>85</v>
      </c>
      <c r="S67" s="111" t="s">
        <v>85</v>
      </c>
      <c r="T67" s="108">
        <v>1010203</v>
      </c>
      <c r="U67" s="108">
        <v>140</v>
      </c>
      <c r="V67" s="108">
        <v>450</v>
      </c>
      <c r="W67" s="108">
        <v>7</v>
      </c>
      <c r="X67" s="113">
        <v>2016</v>
      </c>
      <c r="Y67" s="113">
        <v>28</v>
      </c>
      <c r="Z67" s="113">
        <v>0</v>
      </c>
      <c r="AA67" s="114" t="s">
        <v>198</v>
      </c>
      <c r="AB67" s="108">
        <v>101</v>
      </c>
      <c r="AC67" s="109" t="s">
        <v>198</v>
      </c>
      <c r="AD67" s="196" t="s">
        <v>348</v>
      </c>
      <c r="AE67" s="196" t="s">
        <v>198</v>
      </c>
      <c r="AF67" s="197">
        <f>AE67-AD67</f>
        <v>-4</v>
      </c>
      <c r="AG67" s="198">
        <f>IF(AI67="SI", 0,J67)</f>
        <v>77.75</v>
      </c>
      <c r="AH67" s="199">
        <f>AG67*AF67</f>
        <v>-311</v>
      </c>
      <c r="AI67" s="200"/>
    </row>
    <row r="68" spans="1:35">
      <c r="A68" s="108">
        <v>2016</v>
      </c>
      <c r="B68" s="108">
        <v>42</v>
      </c>
      <c r="C68" s="109" t="s">
        <v>330</v>
      </c>
      <c r="D68" s="194" t="s">
        <v>349</v>
      </c>
      <c r="E68" s="109" t="s">
        <v>199</v>
      </c>
      <c r="F68" s="111" t="s">
        <v>132</v>
      </c>
      <c r="G68" s="112">
        <v>94.86</v>
      </c>
      <c r="H68" s="112">
        <v>17.11</v>
      </c>
      <c r="I68" s="143" t="s">
        <v>113</v>
      </c>
      <c r="J68" s="112">
        <f>IF(I68="SI", G68-H68,G68)</f>
        <v>77.75</v>
      </c>
      <c r="K68" s="195" t="s">
        <v>133</v>
      </c>
      <c r="L68" s="108">
        <v>2016</v>
      </c>
      <c r="M68" s="108">
        <v>296</v>
      </c>
      <c r="N68" s="109" t="s">
        <v>323</v>
      </c>
      <c r="O68" s="111" t="s">
        <v>140</v>
      </c>
      <c r="P68" s="109" t="s">
        <v>141</v>
      </c>
      <c r="Q68" s="109" t="s">
        <v>80</v>
      </c>
      <c r="R68" s="108" t="s">
        <v>85</v>
      </c>
      <c r="S68" s="111" t="s">
        <v>85</v>
      </c>
      <c r="T68" s="108">
        <v>1010203</v>
      </c>
      <c r="U68" s="108">
        <v>140</v>
      </c>
      <c r="V68" s="108">
        <v>450</v>
      </c>
      <c r="W68" s="108">
        <v>7</v>
      </c>
      <c r="X68" s="113">
        <v>2016</v>
      </c>
      <c r="Y68" s="113">
        <v>28</v>
      </c>
      <c r="Z68" s="113">
        <v>0</v>
      </c>
      <c r="AA68" s="114" t="s">
        <v>299</v>
      </c>
      <c r="AB68" s="108">
        <v>141</v>
      </c>
      <c r="AC68" s="109" t="s">
        <v>300</v>
      </c>
      <c r="AD68" s="196" t="s">
        <v>350</v>
      </c>
      <c r="AE68" s="196" t="s">
        <v>300</v>
      </c>
      <c r="AF68" s="197">
        <f>AE68-AD68</f>
        <v>9</v>
      </c>
      <c r="AG68" s="198">
        <f>IF(AI68="SI", 0,J68)</f>
        <v>77.75</v>
      </c>
      <c r="AH68" s="199">
        <f>AG68*AF68</f>
        <v>699.75</v>
      </c>
      <c r="AI68" s="200"/>
    </row>
    <row r="69" spans="1:35">
      <c r="A69" s="108">
        <v>2016</v>
      </c>
      <c r="B69" s="108">
        <v>43</v>
      </c>
      <c r="C69" s="109" t="s">
        <v>330</v>
      </c>
      <c r="D69" s="194" t="s">
        <v>351</v>
      </c>
      <c r="E69" s="109" t="s">
        <v>352</v>
      </c>
      <c r="F69" s="111" t="s">
        <v>132</v>
      </c>
      <c r="G69" s="112">
        <v>187.92</v>
      </c>
      <c r="H69" s="112">
        <v>33.89</v>
      </c>
      <c r="I69" s="143" t="s">
        <v>113</v>
      </c>
      <c r="J69" s="112">
        <f>IF(I69="SI", G69-H69,G69)</f>
        <v>154.02999999999997</v>
      </c>
      <c r="K69" s="195" t="s">
        <v>133</v>
      </c>
      <c r="L69" s="108">
        <v>2016</v>
      </c>
      <c r="M69" s="108">
        <v>256</v>
      </c>
      <c r="N69" s="109" t="s">
        <v>353</v>
      </c>
      <c r="O69" s="111" t="s">
        <v>134</v>
      </c>
      <c r="P69" s="109" t="s">
        <v>135</v>
      </c>
      <c r="Q69" s="109" t="s">
        <v>135</v>
      </c>
      <c r="R69" s="108" t="s">
        <v>85</v>
      </c>
      <c r="S69" s="111" t="s">
        <v>85</v>
      </c>
      <c r="T69" s="108">
        <v>1010203</v>
      </c>
      <c r="U69" s="108">
        <v>140</v>
      </c>
      <c r="V69" s="108">
        <v>450</v>
      </c>
      <c r="W69" s="108">
        <v>7</v>
      </c>
      <c r="X69" s="113">
        <v>2016</v>
      </c>
      <c r="Y69" s="113">
        <v>28</v>
      </c>
      <c r="Z69" s="113">
        <v>0</v>
      </c>
      <c r="AA69" s="114" t="s">
        <v>299</v>
      </c>
      <c r="AB69" s="108">
        <v>134</v>
      </c>
      <c r="AC69" s="109" t="s">
        <v>300</v>
      </c>
      <c r="AD69" s="196" t="s">
        <v>354</v>
      </c>
      <c r="AE69" s="196" t="s">
        <v>300</v>
      </c>
      <c r="AF69" s="197">
        <f>AE69-AD69</f>
        <v>34</v>
      </c>
      <c r="AG69" s="198">
        <f>IF(AI69="SI", 0,J69)</f>
        <v>154.02999999999997</v>
      </c>
      <c r="AH69" s="199">
        <f>AG69*AF69</f>
        <v>5237.0199999999986</v>
      </c>
      <c r="AI69" s="200"/>
    </row>
    <row r="70" spans="1:35">
      <c r="A70" s="108">
        <v>2016</v>
      </c>
      <c r="B70" s="108">
        <v>44</v>
      </c>
      <c r="C70" s="109" t="s">
        <v>330</v>
      </c>
      <c r="D70" s="194" t="s">
        <v>355</v>
      </c>
      <c r="E70" s="109" t="s">
        <v>254</v>
      </c>
      <c r="F70" s="111" t="s">
        <v>132</v>
      </c>
      <c r="G70" s="112">
        <v>195.13</v>
      </c>
      <c r="H70" s="112">
        <v>35.19</v>
      </c>
      <c r="I70" s="143" t="s">
        <v>113</v>
      </c>
      <c r="J70" s="112">
        <f>IF(I70="SI", G70-H70,G70)</f>
        <v>159.94</v>
      </c>
      <c r="K70" s="195" t="s">
        <v>133</v>
      </c>
      <c r="L70" s="108">
        <v>2016</v>
      </c>
      <c r="M70" s="108">
        <v>301</v>
      </c>
      <c r="N70" s="109" t="s">
        <v>323</v>
      </c>
      <c r="O70" s="111" t="s">
        <v>134</v>
      </c>
      <c r="P70" s="109" t="s">
        <v>135</v>
      </c>
      <c r="Q70" s="109" t="s">
        <v>135</v>
      </c>
      <c r="R70" s="108" t="s">
        <v>85</v>
      </c>
      <c r="S70" s="111" t="s">
        <v>85</v>
      </c>
      <c r="T70" s="108">
        <v>1010203</v>
      </c>
      <c r="U70" s="108">
        <v>140</v>
      </c>
      <c r="V70" s="108">
        <v>450</v>
      </c>
      <c r="W70" s="108">
        <v>7</v>
      </c>
      <c r="X70" s="113">
        <v>2016</v>
      </c>
      <c r="Y70" s="113">
        <v>28</v>
      </c>
      <c r="Z70" s="113">
        <v>0</v>
      </c>
      <c r="AA70" s="114" t="s">
        <v>299</v>
      </c>
      <c r="AB70" s="108">
        <v>134</v>
      </c>
      <c r="AC70" s="109" t="s">
        <v>300</v>
      </c>
      <c r="AD70" s="196" t="s">
        <v>324</v>
      </c>
      <c r="AE70" s="196" t="s">
        <v>300</v>
      </c>
      <c r="AF70" s="197">
        <f>AE70-AD70</f>
        <v>27</v>
      </c>
      <c r="AG70" s="198">
        <f>IF(AI70="SI", 0,J70)</f>
        <v>159.94</v>
      </c>
      <c r="AH70" s="199">
        <f>AG70*AF70</f>
        <v>4318.38</v>
      </c>
      <c r="AI70" s="200"/>
    </row>
    <row r="71" spans="1:35">
      <c r="A71" s="108">
        <v>2016</v>
      </c>
      <c r="B71" s="108">
        <v>45</v>
      </c>
      <c r="C71" s="109" t="s">
        <v>330</v>
      </c>
      <c r="D71" s="194" t="s">
        <v>356</v>
      </c>
      <c r="E71" s="109" t="s">
        <v>357</v>
      </c>
      <c r="F71" s="111" t="s">
        <v>132</v>
      </c>
      <c r="G71" s="112">
        <v>143.53</v>
      </c>
      <c r="H71" s="112">
        <v>25.88</v>
      </c>
      <c r="I71" s="143" t="s">
        <v>113</v>
      </c>
      <c r="J71" s="112">
        <f>IF(I71="SI", G71-H71,G71)</f>
        <v>117.65</v>
      </c>
      <c r="K71" s="195" t="s">
        <v>133</v>
      </c>
      <c r="L71" s="108">
        <v>2016</v>
      </c>
      <c r="M71" s="108">
        <v>257</v>
      </c>
      <c r="N71" s="109" t="s">
        <v>353</v>
      </c>
      <c r="O71" s="111" t="s">
        <v>134</v>
      </c>
      <c r="P71" s="109" t="s">
        <v>135</v>
      </c>
      <c r="Q71" s="109" t="s">
        <v>135</v>
      </c>
      <c r="R71" s="108" t="s">
        <v>85</v>
      </c>
      <c r="S71" s="111" t="s">
        <v>85</v>
      </c>
      <c r="T71" s="108">
        <v>1010203</v>
      </c>
      <c r="U71" s="108">
        <v>140</v>
      </c>
      <c r="V71" s="108">
        <v>450</v>
      </c>
      <c r="W71" s="108">
        <v>7</v>
      </c>
      <c r="X71" s="113">
        <v>2016</v>
      </c>
      <c r="Y71" s="113">
        <v>28</v>
      </c>
      <c r="Z71" s="113">
        <v>0</v>
      </c>
      <c r="AA71" s="114" t="s">
        <v>299</v>
      </c>
      <c r="AB71" s="108">
        <v>134</v>
      </c>
      <c r="AC71" s="109" t="s">
        <v>300</v>
      </c>
      <c r="AD71" s="196" t="s">
        <v>354</v>
      </c>
      <c r="AE71" s="196" t="s">
        <v>300</v>
      </c>
      <c r="AF71" s="197">
        <f>AE71-AD71</f>
        <v>34</v>
      </c>
      <c r="AG71" s="198">
        <f>IF(AI71="SI", 0,J71)</f>
        <v>117.65</v>
      </c>
      <c r="AH71" s="199">
        <f>AG71*AF71</f>
        <v>4000.1000000000004</v>
      </c>
      <c r="AI71" s="200"/>
    </row>
    <row r="72" spans="1:35">
      <c r="A72" s="108">
        <v>2016</v>
      </c>
      <c r="B72" s="108">
        <v>46</v>
      </c>
      <c r="C72" s="109" t="s">
        <v>330</v>
      </c>
      <c r="D72" s="194" t="s">
        <v>358</v>
      </c>
      <c r="E72" s="109" t="s">
        <v>359</v>
      </c>
      <c r="F72" s="111" t="s">
        <v>132</v>
      </c>
      <c r="G72" s="112">
        <v>122.92</v>
      </c>
      <c r="H72" s="112">
        <v>22.17</v>
      </c>
      <c r="I72" s="143" t="s">
        <v>113</v>
      </c>
      <c r="J72" s="112">
        <f>IF(I72="SI", G72-H72,G72)</f>
        <v>100.75</v>
      </c>
      <c r="K72" s="195" t="s">
        <v>133</v>
      </c>
      <c r="L72" s="108">
        <v>2016</v>
      </c>
      <c r="M72" s="108">
        <v>259</v>
      </c>
      <c r="N72" s="109" t="s">
        <v>353</v>
      </c>
      <c r="O72" s="111" t="s">
        <v>134</v>
      </c>
      <c r="P72" s="109" t="s">
        <v>135</v>
      </c>
      <c r="Q72" s="109" t="s">
        <v>135</v>
      </c>
      <c r="R72" s="108" t="s">
        <v>85</v>
      </c>
      <c r="S72" s="111" t="s">
        <v>85</v>
      </c>
      <c r="T72" s="108">
        <v>1010203</v>
      </c>
      <c r="U72" s="108">
        <v>140</v>
      </c>
      <c r="V72" s="108">
        <v>450</v>
      </c>
      <c r="W72" s="108">
        <v>7</v>
      </c>
      <c r="X72" s="113">
        <v>2016</v>
      </c>
      <c r="Y72" s="113">
        <v>28</v>
      </c>
      <c r="Z72" s="113">
        <v>0</v>
      </c>
      <c r="AA72" s="114" t="s">
        <v>299</v>
      </c>
      <c r="AB72" s="108">
        <v>134</v>
      </c>
      <c r="AC72" s="109" t="s">
        <v>300</v>
      </c>
      <c r="AD72" s="196" t="s">
        <v>354</v>
      </c>
      <c r="AE72" s="196" t="s">
        <v>300</v>
      </c>
      <c r="AF72" s="197">
        <f>AE72-AD72</f>
        <v>34</v>
      </c>
      <c r="AG72" s="198">
        <f>IF(AI72="SI", 0,J72)</f>
        <v>100.75</v>
      </c>
      <c r="AH72" s="199">
        <f>AG72*AF72</f>
        <v>3425.5</v>
      </c>
      <c r="AI72" s="200"/>
    </row>
    <row r="73" spans="1:35">
      <c r="A73" s="108">
        <v>2016</v>
      </c>
      <c r="B73" s="108">
        <v>47</v>
      </c>
      <c r="C73" s="109" t="s">
        <v>330</v>
      </c>
      <c r="D73" s="194" t="s">
        <v>360</v>
      </c>
      <c r="E73" s="109" t="s">
        <v>199</v>
      </c>
      <c r="F73" s="111" t="s">
        <v>281</v>
      </c>
      <c r="G73" s="112">
        <v>36.6</v>
      </c>
      <c r="H73" s="112">
        <v>6.6</v>
      </c>
      <c r="I73" s="143" t="s">
        <v>113</v>
      </c>
      <c r="J73" s="112">
        <f>IF(I73="SI", G73-H73,G73)</f>
        <v>30</v>
      </c>
      <c r="K73" s="195" t="s">
        <v>361</v>
      </c>
      <c r="L73" s="108">
        <v>2016</v>
      </c>
      <c r="M73" s="108">
        <v>295</v>
      </c>
      <c r="N73" s="109" t="s">
        <v>323</v>
      </c>
      <c r="O73" s="111" t="s">
        <v>282</v>
      </c>
      <c r="P73" s="109" t="s">
        <v>283</v>
      </c>
      <c r="Q73" s="109" t="s">
        <v>80</v>
      </c>
      <c r="R73" s="108" t="s">
        <v>85</v>
      </c>
      <c r="S73" s="111" t="s">
        <v>85</v>
      </c>
      <c r="T73" s="108">
        <v>1010203</v>
      </c>
      <c r="U73" s="108">
        <v>140</v>
      </c>
      <c r="V73" s="108">
        <v>450</v>
      </c>
      <c r="W73" s="108">
        <v>4</v>
      </c>
      <c r="X73" s="113">
        <v>2016</v>
      </c>
      <c r="Y73" s="113">
        <v>29</v>
      </c>
      <c r="Z73" s="113">
        <v>0</v>
      </c>
      <c r="AA73" s="114" t="s">
        <v>198</v>
      </c>
      <c r="AB73" s="108">
        <v>91</v>
      </c>
      <c r="AC73" s="109" t="s">
        <v>198</v>
      </c>
      <c r="AD73" s="196" t="s">
        <v>362</v>
      </c>
      <c r="AE73" s="196" t="s">
        <v>198</v>
      </c>
      <c r="AF73" s="197">
        <f>AE73-AD73</f>
        <v>-14</v>
      </c>
      <c r="AG73" s="198">
        <f>IF(AI73="SI", 0,J73)</f>
        <v>30</v>
      </c>
      <c r="AH73" s="199">
        <f>AG73*AF73</f>
        <v>-420</v>
      </c>
      <c r="AI73" s="200"/>
    </row>
    <row r="74" spans="1:35">
      <c r="A74" s="108">
        <v>2016</v>
      </c>
      <c r="B74" s="108">
        <v>48</v>
      </c>
      <c r="C74" s="109" t="s">
        <v>330</v>
      </c>
      <c r="D74" s="194" t="s">
        <v>363</v>
      </c>
      <c r="E74" s="109" t="s">
        <v>191</v>
      </c>
      <c r="F74" s="111" t="s">
        <v>275</v>
      </c>
      <c r="G74" s="112">
        <v>43.79</v>
      </c>
      <c r="H74" s="112">
        <v>3.98</v>
      </c>
      <c r="I74" s="143" t="s">
        <v>113</v>
      </c>
      <c r="J74" s="112">
        <f>IF(I74="SI", G74-H74,G74)</f>
        <v>39.81</v>
      </c>
      <c r="K74" s="195" t="s">
        <v>364</v>
      </c>
      <c r="L74" s="108">
        <v>2016</v>
      </c>
      <c r="M74" s="108">
        <v>104</v>
      </c>
      <c r="N74" s="109" t="s">
        <v>246</v>
      </c>
      <c r="O74" s="111" t="s">
        <v>276</v>
      </c>
      <c r="P74" s="109" t="s">
        <v>277</v>
      </c>
      <c r="Q74" s="109" t="s">
        <v>80</v>
      </c>
      <c r="R74" s="108" t="s">
        <v>85</v>
      </c>
      <c r="S74" s="111" t="s">
        <v>85</v>
      </c>
      <c r="T74" s="108">
        <v>1010203</v>
      </c>
      <c r="U74" s="108">
        <v>140</v>
      </c>
      <c r="V74" s="108">
        <v>450</v>
      </c>
      <c r="W74" s="108">
        <v>6</v>
      </c>
      <c r="X74" s="113">
        <v>2016</v>
      </c>
      <c r="Y74" s="113">
        <v>31</v>
      </c>
      <c r="Z74" s="113">
        <v>0</v>
      </c>
      <c r="AA74" s="114" t="s">
        <v>198</v>
      </c>
      <c r="AB74" s="108">
        <v>99</v>
      </c>
      <c r="AC74" s="109" t="s">
        <v>198</v>
      </c>
      <c r="AD74" s="196" t="s">
        <v>278</v>
      </c>
      <c r="AE74" s="196" t="s">
        <v>198</v>
      </c>
      <c r="AF74" s="197">
        <f>AE74-AD74</f>
        <v>20</v>
      </c>
      <c r="AG74" s="198">
        <f>IF(AI74="SI", 0,J74)</f>
        <v>39.81</v>
      </c>
      <c r="AH74" s="199">
        <f>AG74*AF74</f>
        <v>796.2</v>
      </c>
      <c r="AI74" s="200"/>
    </row>
    <row r="75" spans="1:35">
      <c r="A75" s="108">
        <v>2016</v>
      </c>
      <c r="B75" s="108">
        <v>49</v>
      </c>
      <c r="C75" s="109" t="s">
        <v>198</v>
      </c>
      <c r="D75" s="194" t="s">
        <v>365</v>
      </c>
      <c r="E75" s="109" t="s">
        <v>215</v>
      </c>
      <c r="F75" s="111" t="s">
        <v>366</v>
      </c>
      <c r="G75" s="112">
        <v>-4514</v>
      </c>
      <c r="H75" s="112">
        <v>-814</v>
      </c>
      <c r="I75" s="143" t="s">
        <v>113</v>
      </c>
      <c r="J75" s="112">
        <f>IF(I75="SI", G75-H75,G75)</f>
        <v>-3700</v>
      </c>
      <c r="K75" s="195" t="s">
        <v>80</v>
      </c>
      <c r="L75" s="108">
        <v>2016</v>
      </c>
      <c r="M75" s="108">
        <v>261</v>
      </c>
      <c r="N75" s="109" t="s">
        <v>353</v>
      </c>
      <c r="O75" s="111" t="s">
        <v>218</v>
      </c>
      <c r="P75" s="109" t="s">
        <v>219</v>
      </c>
      <c r="Q75" s="109" t="s">
        <v>220</v>
      </c>
      <c r="R75" s="108" t="s">
        <v>85</v>
      </c>
      <c r="S75" s="111" t="s">
        <v>85</v>
      </c>
      <c r="T75" s="108">
        <v>2090605</v>
      </c>
      <c r="U75" s="108">
        <v>9070</v>
      </c>
      <c r="V75" s="108">
        <v>12650</v>
      </c>
      <c r="W75" s="108">
        <v>8</v>
      </c>
      <c r="X75" s="113">
        <v>2015</v>
      </c>
      <c r="Y75" s="113">
        <v>121</v>
      </c>
      <c r="Z75" s="113">
        <v>0</v>
      </c>
      <c r="AA75" s="114" t="s">
        <v>80</v>
      </c>
      <c r="AB75" s="108">
        <v>0</v>
      </c>
      <c r="AC75" s="109" t="s">
        <v>198</v>
      </c>
      <c r="AD75" s="196" t="s">
        <v>354</v>
      </c>
      <c r="AE75" s="196" t="s">
        <v>198</v>
      </c>
      <c r="AF75" s="197">
        <f>AE75-AD75</f>
        <v>-8</v>
      </c>
      <c r="AG75" s="198">
        <f>IF(AI75="SI", 0,J75)</f>
        <v>-3700</v>
      </c>
      <c r="AH75" s="199">
        <f>AG75*AF75</f>
        <v>29600</v>
      </c>
      <c r="AI75" s="200"/>
    </row>
    <row r="76" spans="1:35">
      <c r="A76" s="108">
        <v>2016</v>
      </c>
      <c r="B76" s="108">
        <v>50</v>
      </c>
      <c r="C76" s="109" t="s">
        <v>198</v>
      </c>
      <c r="D76" s="194" t="s">
        <v>367</v>
      </c>
      <c r="E76" s="109" t="s">
        <v>215</v>
      </c>
      <c r="F76" s="111" t="s">
        <v>368</v>
      </c>
      <c r="G76" s="112">
        <v>4514</v>
      </c>
      <c r="H76" s="112">
        <v>814</v>
      </c>
      <c r="I76" s="143" t="s">
        <v>113</v>
      </c>
      <c r="J76" s="112">
        <f>IF(I76="SI", G76-H76,G76)</f>
        <v>3700</v>
      </c>
      <c r="K76" s="195" t="s">
        <v>369</v>
      </c>
      <c r="L76" s="108">
        <v>2016</v>
      </c>
      <c r="M76" s="108">
        <v>260</v>
      </c>
      <c r="N76" s="109" t="s">
        <v>353</v>
      </c>
      <c r="O76" s="111" t="s">
        <v>218</v>
      </c>
      <c r="P76" s="109" t="s">
        <v>219</v>
      </c>
      <c r="Q76" s="109" t="s">
        <v>220</v>
      </c>
      <c r="R76" s="108" t="s">
        <v>85</v>
      </c>
      <c r="S76" s="111" t="s">
        <v>85</v>
      </c>
      <c r="T76" s="108">
        <v>2090605</v>
      </c>
      <c r="U76" s="108">
        <v>9070</v>
      </c>
      <c r="V76" s="108">
        <v>12650</v>
      </c>
      <c r="W76" s="108">
        <v>8</v>
      </c>
      <c r="X76" s="113">
        <v>2015</v>
      </c>
      <c r="Y76" s="113">
        <v>121</v>
      </c>
      <c r="Z76" s="113">
        <v>1</v>
      </c>
      <c r="AA76" s="114" t="s">
        <v>80</v>
      </c>
      <c r="AB76" s="108">
        <v>13</v>
      </c>
      <c r="AC76" s="109" t="s">
        <v>118</v>
      </c>
      <c r="AD76" s="196" t="s">
        <v>199</v>
      </c>
      <c r="AE76" s="196" t="s">
        <v>118</v>
      </c>
      <c r="AF76" s="197">
        <f>AE76-AD76</f>
        <v>-26</v>
      </c>
      <c r="AG76" s="198">
        <f>IF(AI76="SI", 0,J76)</f>
        <v>3700</v>
      </c>
      <c r="AH76" s="199">
        <f>AG76*AF76</f>
        <v>-96200</v>
      </c>
      <c r="AI76" s="200"/>
    </row>
    <row r="77" spans="1:35">
      <c r="A77" s="108">
        <v>2016</v>
      </c>
      <c r="B77" s="108">
        <v>51</v>
      </c>
      <c r="C77" s="109" t="s">
        <v>198</v>
      </c>
      <c r="D77" s="194" t="s">
        <v>98</v>
      </c>
      <c r="E77" s="109" t="s">
        <v>86</v>
      </c>
      <c r="F77" s="111" t="s">
        <v>321</v>
      </c>
      <c r="G77" s="112">
        <v>249.95</v>
      </c>
      <c r="H77" s="112">
        <v>45.07</v>
      </c>
      <c r="I77" s="143" t="s">
        <v>79</v>
      </c>
      <c r="J77" s="112">
        <f>IF(I77="SI", G77-H77,G77)</f>
        <v>249.95</v>
      </c>
      <c r="K77" s="195" t="s">
        <v>370</v>
      </c>
      <c r="L77" s="108">
        <v>2016</v>
      </c>
      <c r="M77" s="108">
        <v>299</v>
      </c>
      <c r="N77" s="109" t="s">
        <v>323</v>
      </c>
      <c r="O77" s="111" t="s">
        <v>103</v>
      </c>
      <c r="P77" s="109" t="s">
        <v>104</v>
      </c>
      <c r="Q77" s="109" t="s">
        <v>105</v>
      </c>
      <c r="R77" s="108" t="s">
        <v>85</v>
      </c>
      <c r="S77" s="111" t="s">
        <v>85</v>
      </c>
      <c r="T77" s="108">
        <v>2090605</v>
      </c>
      <c r="U77" s="108">
        <v>9070</v>
      </c>
      <c r="V77" s="108">
        <v>12650</v>
      </c>
      <c r="W77" s="108">
        <v>20</v>
      </c>
      <c r="X77" s="113">
        <v>2015</v>
      </c>
      <c r="Y77" s="113">
        <v>181</v>
      </c>
      <c r="Z77" s="113">
        <v>0</v>
      </c>
      <c r="AA77" s="114" t="s">
        <v>80</v>
      </c>
      <c r="AB77" s="108">
        <v>82</v>
      </c>
      <c r="AC77" s="109" t="s">
        <v>198</v>
      </c>
      <c r="AD77" s="196" t="s">
        <v>324</v>
      </c>
      <c r="AE77" s="196" t="s">
        <v>198</v>
      </c>
      <c r="AF77" s="197">
        <f>AE77-AD77</f>
        <v>-15</v>
      </c>
      <c r="AG77" s="198">
        <f>IF(AI77="SI", 0,J77)</f>
        <v>249.95</v>
      </c>
      <c r="AH77" s="199">
        <f>AG77*AF77</f>
        <v>-3749.25</v>
      </c>
      <c r="AI77" s="200"/>
    </row>
    <row r="78" spans="1:35">
      <c r="A78" s="108">
        <v>2016</v>
      </c>
      <c r="B78" s="108">
        <v>52</v>
      </c>
      <c r="C78" s="109" t="s">
        <v>198</v>
      </c>
      <c r="D78" s="194" t="s">
        <v>371</v>
      </c>
      <c r="E78" s="109" t="s">
        <v>325</v>
      </c>
      <c r="F78" s="111" t="s">
        <v>372</v>
      </c>
      <c r="G78" s="112">
        <v>1182.18</v>
      </c>
      <c r="H78" s="112">
        <v>213.18</v>
      </c>
      <c r="I78" s="143" t="s">
        <v>79</v>
      </c>
      <c r="J78" s="112">
        <f>IF(I78="SI", G78-H78,G78)</f>
        <v>1182.18</v>
      </c>
      <c r="K78" s="195" t="s">
        <v>373</v>
      </c>
      <c r="L78" s="108">
        <v>2016</v>
      </c>
      <c r="M78" s="108">
        <v>383</v>
      </c>
      <c r="N78" s="109" t="s">
        <v>325</v>
      </c>
      <c r="O78" s="111" t="s">
        <v>212</v>
      </c>
      <c r="P78" s="109" t="s">
        <v>374</v>
      </c>
      <c r="Q78" s="109" t="s">
        <v>213</v>
      </c>
      <c r="R78" s="108" t="s">
        <v>85</v>
      </c>
      <c r="S78" s="111" t="s">
        <v>85</v>
      </c>
      <c r="T78" s="108">
        <v>2090605</v>
      </c>
      <c r="U78" s="108">
        <v>9070</v>
      </c>
      <c r="V78" s="108">
        <v>12650</v>
      </c>
      <c r="W78" s="108">
        <v>20</v>
      </c>
      <c r="X78" s="113">
        <v>2015</v>
      </c>
      <c r="Y78" s="113">
        <v>172</v>
      </c>
      <c r="Z78" s="113">
        <v>0</v>
      </c>
      <c r="AA78" s="114" t="s">
        <v>80</v>
      </c>
      <c r="AB78" s="108">
        <v>81</v>
      </c>
      <c r="AC78" s="109" t="s">
        <v>198</v>
      </c>
      <c r="AD78" s="196" t="s">
        <v>375</v>
      </c>
      <c r="AE78" s="196" t="s">
        <v>198</v>
      </c>
      <c r="AF78" s="197">
        <f>AE78-AD78</f>
        <v>-22</v>
      </c>
      <c r="AG78" s="198">
        <f>IF(AI78="SI", 0,J78)</f>
        <v>1182.18</v>
      </c>
      <c r="AH78" s="199">
        <f>AG78*AF78</f>
        <v>-26007.960000000003</v>
      </c>
      <c r="AI78" s="200"/>
    </row>
    <row r="79" spans="1:35">
      <c r="A79" s="108">
        <v>2016</v>
      </c>
      <c r="B79" s="108">
        <v>53</v>
      </c>
      <c r="C79" s="109" t="s">
        <v>198</v>
      </c>
      <c r="D79" s="194" t="s">
        <v>376</v>
      </c>
      <c r="E79" s="109" t="s">
        <v>377</v>
      </c>
      <c r="F79" s="111" t="s">
        <v>378</v>
      </c>
      <c r="G79" s="112">
        <v>23.61</v>
      </c>
      <c r="H79" s="112">
        <v>4.2300000000000004</v>
      </c>
      <c r="I79" s="143" t="s">
        <v>113</v>
      </c>
      <c r="J79" s="112">
        <f>IF(I79="SI", G79-H79,G79)</f>
        <v>19.38</v>
      </c>
      <c r="K79" s="195" t="s">
        <v>361</v>
      </c>
      <c r="L79" s="108">
        <v>2016</v>
      </c>
      <c r="M79" s="108">
        <v>402</v>
      </c>
      <c r="N79" s="109" t="s">
        <v>198</v>
      </c>
      <c r="O79" s="111" t="s">
        <v>234</v>
      </c>
      <c r="P79" s="109" t="s">
        <v>235</v>
      </c>
      <c r="Q79" s="109" t="s">
        <v>235</v>
      </c>
      <c r="R79" s="108" t="s">
        <v>85</v>
      </c>
      <c r="S79" s="111" t="s">
        <v>85</v>
      </c>
      <c r="T79" s="108">
        <v>1010203</v>
      </c>
      <c r="U79" s="108">
        <v>140</v>
      </c>
      <c r="V79" s="108">
        <v>450</v>
      </c>
      <c r="W79" s="108">
        <v>4</v>
      </c>
      <c r="X79" s="113">
        <v>2016</v>
      </c>
      <c r="Y79" s="113">
        <v>29</v>
      </c>
      <c r="Z79" s="113">
        <v>0</v>
      </c>
      <c r="AA79" s="114" t="s">
        <v>299</v>
      </c>
      <c r="AB79" s="108">
        <v>133</v>
      </c>
      <c r="AC79" s="109" t="s">
        <v>300</v>
      </c>
      <c r="AD79" s="196" t="s">
        <v>379</v>
      </c>
      <c r="AE79" s="196" t="s">
        <v>300</v>
      </c>
      <c r="AF79" s="197">
        <f>AE79-AD79</f>
        <v>21</v>
      </c>
      <c r="AG79" s="198">
        <f>IF(AI79="SI", 0,J79)</f>
        <v>19.38</v>
      </c>
      <c r="AH79" s="199">
        <f>AG79*AF79</f>
        <v>406.97999999999996</v>
      </c>
      <c r="AI79" s="200"/>
    </row>
    <row r="80" spans="1:35">
      <c r="A80" s="108">
        <v>2016</v>
      </c>
      <c r="B80" s="108">
        <v>54</v>
      </c>
      <c r="C80" s="109" t="s">
        <v>198</v>
      </c>
      <c r="D80" s="194" t="s">
        <v>380</v>
      </c>
      <c r="E80" s="109" t="s">
        <v>381</v>
      </c>
      <c r="F80" s="111" t="s">
        <v>132</v>
      </c>
      <c r="G80" s="112">
        <v>160.56</v>
      </c>
      <c r="H80" s="112">
        <v>28.95</v>
      </c>
      <c r="I80" s="143" t="s">
        <v>113</v>
      </c>
      <c r="J80" s="112">
        <f>IF(I80="SI", G80-H80,G80)</f>
        <v>131.61000000000001</v>
      </c>
      <c r="K80" s="195" t="s">
        <v>133</v>
      </c>
      <c r="L80" s="108">
        <v>2016</v>
      </c>
      <c r="M80" s="108">
        <v>400</v>
      </c>
      <c r="N80" s="109" t="s">
        <v>198</v>
      </c>
      <c r="O80" s="111" t="s">
        <v>134</v>
      </c>
      <c r="P80" s="109" t="s">
        <v>135</v>
      </c>
      <c r="Q80" s="109" t="s">
        <v>135</v>
      </c>
      <c r="R80" s="108" t="s">
        <v>85</v>
      </c>
      <c r="S80" s="111" t="s">
        <v>85</v>
      </c>
      <c r="T80" s="108">
        <v>1010203</v>
      </c>
      <c r="U80" s="108">
        <v>140</v>
      </c>
      <c r="V80" s="108">
        <v>450</v>
      </c>
      <c r="W80" s="108">
        <v>7</v>
      </c>
      <c r="X80" s="113">
        <v>2016</v>
      </c>
      <c r="Y80" s="113">
        <v>28</v>
      </c>
      <c r="Z80" s="113">
        <v>0</v>
      </c>
      <c r="AA80" s="114" t="s">
        <v>80</v>
      </c>
      <c r="AB80" s="108">
        <v>0</v>
      </c>
      <c r="AC80" s="109" t="s">
        <v>382</v>
      </c>
      <c r="AD80" s="196" t="s">
        <v>305</v>
      </c>
      <c r="AE80" s="196" t="s">
        <v>382</v>
      </c>
      <c r="AF80" s="197">
        <f>AE80-AD80</f>
        <v>88</v>
      </c>
      <c r="AG80" s="198">
        <f>IF(AI80="SI", 0,J80)</f>
        <v>131.61000000000001</v>
      </c>
      <c r="AH80" s="199">
        <f>AG80*AF80</f>
        <v>11581.68</v>
      </c>
      <c r="AI80" s="200"/>
    </row>
    <row r="81" spans="1:35">
      <c r="A81" s="108">
        <v>2016</v>
      </c>
      <c r="B81" s="108">
        <v>55</v>
      </c>
      <c r="C81" s="109" t="s">
        <v>198</v>
      </c>
      <c r="D81" s="194" t="s">
        <v>383</v>
      </c>
      <c r="E81" s="109" t="s">
        <v>384</v>
      </c>
      <c r="F81" s="111" t="s">
        <v>385</v>
      </c>
      <c r="G81" s="112">
        <v>103.7</v>
      </c>
      <c r="H81" s="112">
        <v>18.7</v>
      </c>
      <c r="I81" s="143" t="s">
        <v>113</v>
      </c>
      <c r="J81" s="112">
        <f>IF(I81="SI", G81-H81,G81)</f>
        <v>85</v>
      </c>
      <c r="K81" s="195" t="s">
        <v>386</v>
      </c>
      <c r="L81" s="108">
        <v>2016</v>
      </c>
      <c r="M81" s="108">
        <v>173</v>
      </c>
      <c r="N81" s="109" t="s">
        <v>175</v>
      </c>
      <c r="O81" s="111" t="s">
        <v>241</v>
      </c>
      <c r="P81" s="109" t="s">
        <v>242</v>
      </c>
      <c r="Q81" s="109" t="s">
        <v>80</v>
      </c>
      <c r="R81" s="108" t="s">
        <v>85</v>
      </c>
      <c r="S81" s="111" t="s">
        <v>85</v>
      </c>
      <c r="T81" s="108">
        <v>1010204</v>
      </c>
      <c r="U81" s="108">
        <v>150</v>
      </c>
      <c r="V81" s="108">
        <v>470</v>
      </c>
      <c r="W81" s="108">
        <v>99</v>
      </c>
      <c r="X81" s="113">
        <v>2016</v>
      </c>
      <c r="Y81" s="113">
        <v>35</v>
      </c>
      <c r="Z81" s="113">
        <v>0</v>
      </c>
      <c r="AA81" s="114" t="s">
        <v>198</v>
      </c>
      <c r="AB81" s="108">
        <v>95</v>
      </c>
      <c r="AC81" s="109" t="s">
        <v>198</v>
      </c>
      <c r="AD81" s="196" t="s">
        <v>199</v>
      </c>
      <c r="AE81" s="196" t="s">
        <v>198</v>
      </c>
      <c r="AF81" s="197">
        <f>AE81-AD81</f>
        <v>17</v>
      </c>
      <c r="AG81" s="198">
        <f>IF(AI81="SI", 0,J81)</f>
        <v>85</v>
      </c>
      <c r="AH81" s="199">
        <f>AG81*AF81</f>
        <v>1445</v>
      </c>
      <c r="AI81" s="200"/>
    </row>
    <row r="82" spans="1:35">
      <c r="A82" s="108">
        <v>2016</v>
      </c>
      <c r="B82" s="108">
        <v>56</v>
      </c>
      <c r="C82" s="109" t="s">
        <v>198</v>
      </c>
      <c r="D82" s="194" t="s">
        <v>387</v>
      </c>
      <c r="E82" s="109" t="s">
        <v>278</v>
      </c>
      <c r="F82" s="111" t="s">
        <v>388</v>
      </c>
      <c r="G82" s="112">
        <v>103.7</v>
      </c>
      <c r="H82" s="112">
        <v>18.7</v>
      </c>
      <c r="I82" s="143" t="s">
        <v>113</v>
      </c>
      <c r="J82" s="112">
        <f>IF(I82="SI", G82-H82,G82)</f>
        <v>85</v>
      </c>
      <c r="K82" s="195" t="s">
        <v>386</v>
      </c>
      <c r="L82" s="108">
        <v>2016</v>
      </c>
      <c r="M82" s="108">
        <v>331</v>
      </c>
      <c r="N82" s="109" t="s">
        <v>323</v>
      </c>
      <c r="O82" s="111" t="s">
        <v>241</v>
      </c>
      <c r="P82" s="109" t="s">
        <v>242</v>
      </c>
      <c r="Q82" s="109" t="s">
        <v>80</v>
      </c>
      <c r="R82" s="108" t="s">
        <v>85</v>
      </c>
      <c r="S82" s="111" t="s">
        <v>85</v>
      </c>
      <c r="T82" s="108">
        <v>1010204</v>
      </c>
      <c r="U82" s="108">
        <v>150</v>
      </c>
      <c r="V82" s="108">
        <v>470</v>
      </c>
      <c r="W82" s="108">
        <v>99</v>
      </c>
      <c r="X82" s="113">
        <v>2016</v>
      </c>
      <c r="Y82" s="113">
        <v>35</v>
      </c>
      <c r="Z82" s="113">
        <v>0</v>
      </c>
      <c r="AA82" s="114" t="s">
        <v>299</v>
      </c>
      <c r="AB82" s="108">
        <v>139</v>
      </c>
      <c r="AC82" s="109" t="s">
        <v>300</v>
      </c>
      <c r="AD82" s="196" t="s">
        <v>362</v>
      </c>
      <c r="AE82" s="196" t="s">
        <v>300</v>
      </c>
      <c r="AF82" s="197">
        <f>AE82-AD82</f>
        <v>28</v>
      </c>
      <c r="AG82" s="198">
        <f>IF(AI82="SI", 0,J82)</f>
        <v>85</v>
      </c>
      <c r="AH82" s="199">
        <f>AG82*AF82</f>
        <v>2380</v>
      </c>
      <c r="AI82" s="200"/>
    </row>
    <row r="83" spans="1:35">
      <c r="A83" s="108">
        <v>2016</v>
      </c>
      <c r="B83" s="108">
        <v>57</v>
      </c>
      <c r="C83" s="109" t="s">
        <v>198</v>
      </c>
      <c r="D83" s="194" t="s">
        <v>389</v>
      </c>
      <c r="E83" s="109" t="s">
        <v>199</v>
      </c>
      <c r="F83" s="111" t="s">
        <v>390</v>
      </c>
      <c r="G83" s="112">
        <v>28.71</v>
      </c>
      <c r="H83" s="112">
        <v>5.5</v>
      </c>
      <c r="I83" s="143" t="s">
        <v>113</v>
      </c>
      <c r="J83" s="112">
        <f>IF(I83="SI", G83-H83,G83)</f>
        <v>23.21</v>
      </c>
      <c r="K83" s="195" t="s">
        <v>328</v>
      </c>
      <c r="L83" s="108">
        <v>2016</v>
      </c>
      <c r="M83" s="108">
        <v>346</v>
      </c>
      <c r="N83" s="109" t="s">
        <v>325</v>
      </c>
      <c r="O83" s="111" t="s">
        <v>247</v>
      </c>
      <c r="P83" s="109" t="s">
        <v>248</v>
      </c>
      <c r="Q83" s="109" t="s">
        <v>80</v>
      </c>
      <c r="R83" s="108" t="s">
        <v>85</v>
      </c>
      <c r="S83" s="111" t="s">
        <v>85</v>
      </c>
      <c r="T83" s="108">
        <v>1010203</v>
      </c>
      <c r="U83" s="108">
        <v>140</v>
      </c>
      <c r="V83" s="108">
        <v>450</v>
      </c>
      <c r="W83" s="108">
        <v>5</v>
      </c>
      <c r="X83" s="113">
        <v>2016</v>
      </c>
      <c r="Y83" s="113">
        <v>30</v>
      </c>
      <c r="Z83" s="113">
        <v>0</v>
      </c>
      <c r="AA83" s="114" t="s">
        <v>198</v>
      </c>
      <c r="AB83" s="108">
        <v>97</v>
      </c>
      <c r="AC83" s="109" t="s">
        <v>198</v>
      </c>
      <c r="AD83" s="196" t="s">
        <v>391</v>
      </c>
      <c r="AE83" s="196" t="s">
        <v>198</v>
      </c>
      <c r="AF83" s="197">
        <f>AE83-AD83</f>
        <v>-44</v>
      </c>
      <c r="AG83" s="198">
        <f>IF(AI83="SI", 0,J83)</f>
        <v>23.21</v>
      </c>
      <c r="AH83" s="199">
        <f>AG83*AF83</f>
        <v>-1021.24</v>
      </c>
      <c r="AI83" s="200"/>
    </row>
    <row r="84" spans="1:35">
      <c r="A84" s="108">
        <v>2016</v>
      </c>
      <c r="B84" s="108">
        <v>58</v>
      </c>
      <c r="C84" s="109" t="s">
        <v>198</v>
      </c>
      <c r="D84" s="194" t="s">
        <v>392</v>
      </c>
      <c r="E84" s="109" t="s">
        <v>393</v>
      </c>
      <c r="F84" s="111" t="s">
        <v>378</v>
      </c>
      <c r="G84" s="112">
        <v>71.349999999999994</v>
      </c>
      <c r="H84" s="112">
        <v>12.87</v>
      </c>
      <c r="I84" s="143" t="s">
        <v>113</v>
      </c>
      <c r="J84" s="112">
        <f>IF(I84="SI", G84-H84,G84)</f>
        <v>58.48</v>
      </c>
      <c r="K84" s="195" t="s">
        <v>361</v>
      </c>
      <c r="L84" s="108">
        <v>2016</v>
      </c>
      <c r="M84" s="108">
        <v>398</v>
      </c>
      <c r="N84" s="109" t="s">
        <v>198</v>
      </c>
      <c r="O84" s="111" t="s">
        <v>204</v>
      </c>
      <c r="P84" s="109" t="s">
        <v>205</v>
      </c>
      <c r="Q84" s="109" t="s">
        <v>80</v>
      </c>
      <c r="R84" s="108" t="s">
        <v>85</v>
      </c>
      <c r="S84" s="111" t="s">
        <v>85</v>
      </c>
      <c r="T84" s="108">
        <v>1010203</v>
      </c>
      <c r="U84" s="108">
        <v>140</v>
      </c>
      <c r="V84" s="108">
        <v>450</v>
      </c>
      <c r="W84" s="108">
        <v>4</v>
      </c>
      <c r="X84" s="113">
        <v>2016</v>
      </c>
      <c r="Y84" s="113">
        <v>29</v>
      </c>
      <c r="Z84" s="113">
        <v>0</v>
      </c>
      <c r="AA84" s="114" t="s">
        <v>299</v>
      </c>
      <c r="AB84" s="108">
        <v>142</v>
      </c>
      <c r="AC84" s="109" t="s">
        <v>300</v>
      </c>
      <c r="AD84" s="196" t="s">
        <v>394</v>
      </c>
      <c r="AE84" s="196" t="s">
        <v>300</v>
      </c>
      <c r="AF84" s="197">
        <f>AE84-AD84</f>
        <v>-48</v>
      </c>
      <c r="AG84" s="198">
        <f>IF(AI84="SI", 0,J84)</f>
        <v>58.48</v>
      </c>
      <c r="AH84" s="199">
        <f>AG84*AF84</f>
        <v>-2807.04</v>
      </c>
      <c r="AI84" s="200"/>
    </row>
    <row r="85" spans="1:35">
      <c r="A85" s="108">
        <v>2016</v>
      </c>
      <c r="B85" s="108">
        <v>59</v>
      </c>
      <c r="C85" s="109" t="s">
        <v>198</v>
      </c>
      <c r="D85" s="194" t="s">
        <v>395</v>
      </c>
      <c r="E85" s="109" t="s">
        <v>396</v>
      </c>
      <c r="F85" s="111" t="s">
        <v>397</v>
      </c>
      <c r="G85" s="112">
        <v>52.04</v>
      </c>
      <c r="H85" s="112">
        <v>0</v>
      </c>
      <c r="I85" s="143" t="s">
        <v>79</v>
      </c>
      <c r="J85" s="112">
        <f>IF(I85="SI", G85-H85,G85)</f>
        <v>52.04</v>
      </c>
      <c r="K85" s="195" t="s">
        <v>171</v>
      </c>
      <c r="L85" s="108">
        <v>2016</v>
      </c>
      <c r="M85" s="108">
        <v>237</v>
      </c>
      <c r="N85" s="109" t="s">
        <v>86</v>
      </c>
      <c r="O85" s="111" t="s">
        <v>172</v>
      </c>
      <c r="P85" s="109" t="s">
        <v>173</v>
      </c>
      <c r="Q85" s="109" t="s">
        <v>174</v>
      </c>
      <c r="R85" s="108" t="s">
        <v>85</v>
      </c>
      <c r="S85" s="111" t="s">
        <v>85</v>
      </c>
      <c r="T85" s="108">
        <v>1010203</v>
      </c>
      <c r="U85" s="108">
        <v>140</v>
      </c>
      <c r="V85" s="108">
        <v>450</v>
      </c>
      <c r="W85" s="108">
        <v>2</v>
      </c>
      <c r="X85" s="113">
        <v>2015</v>
      </c>
      <c r="Y85" s="113">
        <v>89</v>
      </c>
      <c r="Z85" s="113">
        <v>0</v>
      </c>
      <c r="AA85" s="114" t="s">
        <v>198</v>
      </c>
      <c r="AB85" s="108">
        <v>98</v>
      </c>
      <c r="AC85" s="109" t="s">
        <v>198</v>
      </c>
      <c r="AD85" s="196" t="s">
        <v>266</v>
      </c>
      <c r="AE85" s="196" t="s">
        <v>198</v>
      </c>
      <c r="AF85" s="197">
        <f>AE85-AD85</f>
        <v>-13</v>
      </c>
      <c r="AG85" s="198">
        <f>IF(AI85="SI", 0,J85)</f>
        <v>52.04</v>
      </c>
      <c r="AH85" s="199">
        <f>AG85*AF85</f>
        <v>-676.52</v>
      </c>
      <c r="AI85" s="200"/>
    </row>
    <row r="86" spans="1:35">
      <c r="A86" s="108">
        <v>2016</v>
      </c>
      <c r="B86" s="108">
        <v>60</v>
      </c>
      <c r="C86" s="109" t="s">
        <v>398</v>
      </c>
      <c r="D86" s="194" t="s">
        <v>399</v>
      </c>
      <c r="E86" s="109" t="s">
        <v>310</v>
      </c>
      <c r="F86" s="111" t="s">
        <v>132</v>
      </c>
      <c r="G86" s="112">
        <v>596.59</v>
      </c>
      <c r="H86" s="112">
        <v>107.58</v>
      </c>
      <c r="I86" s="143" t="s">
        <v>113</v>
      </c>
      <c r="J86" s="112">
        <f>IF(I86="SI", G86-H86,G86)</f>
        <v>489.01000000000005</v>
      </c>
      <c r="K86" s="195" t="s">
        <v>133</v>
      </c>
      <c r="L86" s="108">
        <v>2016</v>
      </c>
      <c r="M86" s="108">
        <v>258</v>
      </c>
      <c r="N86" s="109" t="s">
        <v>353</v>
      </c>
      <c r="O86" s="111" t="s">
        <v>134</v>
      </c>
      <c r="P86" s="109" t="s">
        <v>135</v>
      </c>
      <c r="Q86" s="109" t="s">
        <v>135</v>
      </c>
      <c r="R86" s="108" t="s">
        <v>85</v>
      </c>
      <c r="S86" s="111" t="s">
        <v>85</v>
      </c>
      <c r="T86" s="108">
        <v>1010203</v>
      </c>
      <c r="U86" s="108">
        <v>140</v>
      </c>
      <c r="V86" s="108">
        <v>450</v>
      </c>
      <c r="W86" s="108">
        <v>7</v>
      </c>
      <c r="X86" s="113">
        <v>2016</v>
      </c>
      <c r="Y86" s="113">
        <v>28</v>
      </c>
      <c r="Z86" s="113">
        <v>0</v>
      </c>
      <c r="AA86" s="114" t="s">
        <v>80</v>
      </c>
      <c r="AB86" s="108">
        <v>0</v>
      </c>
      <c r="AC86" s="109" t="s">
        <v>382</v>
      </c>
      <c r="AD86" s="196" t="s">
        <v>354</v>
      </c>
      <c r="AE86" s="196" t="s">
        <v>382</v>
      </c>
      <c r="AF86" s="197">
        <f>AE86-AD86</f>
        <v>110</v>
      </c>
      <c r="AG86" s="198">
        <f>IF(AI86="SI", 0,J86)</f>
        <v>489.01000000000005</v>
      </c>
      <c r="AH86" s="199">
        <f>AG86*AF86</f>
        <v>53791.100000000006</v>
      </c>
      <c r="AI86" s="200"/>
    </row>
    <row r="87" spans="1:35">
      <c r="A87" s="108">
        <v>2016</v>
      </c>
      <c r="B87" s="108">
        <v>61</v>
      </c>
      <c r="C87" s="109" t="s">
        <v>398</v>
      </c>
      <c r="D87" s="194" t="s">
        <v>400</v>
      </c>
      <c r="E87" s="109" t="s">
        <v>325</v>
      </c>
      <c r="F87" s="111" t="s">
        <v>401</v>
      </c>
      <c r="G87" s="112">
        <v>11635.27</v>
      </c>
      <c r="H87" s="112">
        <v>2098.16</v>
      </c>
      <c r="I87" s="143" t="s">
        <v>113</v>
      </c>
      <c r="J87" s="112">
        <f>IF(I87="SI", G87-H87,G87)</f>
        <v>9537.11</v>
      </c>
      <c r="K87" s="195" t="s">
        <v>402</v>
      </c>
      <c r="L87" s="108">
        <v>2016</v>
      </c>
      <c r="M87" s="108">
        <v>399</v>
      </c>
      <c r="N87" s="109" t="s">
        <v>198</v>
      </c>
      <c r="O87" s="111" t="s">
        <v>218</v>
      </c>
      <c r="P87" s="109" t="s">
        <v>219</v>
      </c>
      <c r="Q87" s="109" t="s">
        <v>220</v>
      </c>
      <c r="R87" s="108" t="s">
        <v>85</v>
      </c>
      <c r="S87" s="111" t="s">
        <v>85</v>
      </c>
      <c r="T87" s="108">
        <v>2090605</v>
      </c>
      <c r="U87" s="108">
        <v>9070</v>
      </c>
      <c r="V87" s="108">
        <v>12650</v>
      </c>
      <c r="W87" s="108">
        <v>20</v>
      </c>
      <c r="X87" s="113">
        <v>2015</v>
      </c>
      <c r="Y87" s="113">
        <v>188</v>
      </c>
      <c r="Z87" s="113">
        <v>0</v>
      </c>
      <c r="AA87" s="114" t="s">
        <v>398</v>
      </c>
      <c r="AB87" s="108">
        <v>102</v>
      </c>
      <c r="AC87" s="109" t="s">
        <v>398</v>
      </c>
      <c r="AD87" s="196" t="s">
        <v>403</v>
      </c>
      <c r="AE87" s="196" t="s">
        <v>398</v>
      </c>
      <c r="AF87" s="197">
        <f>AE87-AD87</f>
        <v>-46</v>
      </c>
      <c r="AG87" s="198">
        <f>IF(AI87="SI", 0,J87)</f>
        <v>9537.11</v>
      </c>
      <c r="AH87" s="199">
        <f>AG87*AF87</f>
        <v>-438707.06000000006</v>
      </c>
      <c r="AI87" s="200"/>
    </row>
    <row r="88" spans="1:35">
      <c r="A88" s="108">
        <v>2016</v>
      </c>
      <c r="B88" s="108">
        <v>62</v>
      </c>
      <c r="C88" s="109" t="s">
        <v>398</v>
      </c>
      <c r="D88" s="194" t="s">
        <v>404</v>
      </c>
      <c r="E88" s="109" t="s">
        <v>224</v>
      </c>
      <c r="F88" s="111" t="s">
        <v>405</v>
      </c>
      <c r="G88" s="112">
        <v>283.19</v>
      </c>
      <c r="H88" s="112">
        <v>0</v>
      </c>
      <c r="I88" s="143" t="s">
        <v>113</v>
      </c>
      <c r="J88" s="112">
        <f>IF(I88="SI", G88-H88,G88)</f>
        <v>283.19</v>
      </c>
      <c r="K88" s="195" t="s">
        <v>80</v>
      </c>
      <c r="L88" s="108">
        <v>2015</v>
      </c>
      <c r="M88" s="108">
        <v>539</v>
      </c>
      <c r="N88" s="109" t="s">
        <v>406</v>
      </c>
      <c r="O88" s="111" t="s">
        <v>264</v>
      </c>
      <c r="P88" s="109" t="s">
        <v>265</v>
      </c>
      <c r="Q88" s="109" t="s">
        <v>80</v>
      </c>
      <c r="R88" s="108" t="s">
        <v>85</v>
      </c>
      <c r="S88" s="111" t="s">
        <v>85</v>
      </c>
      <c r="T88" s="108">
        <v>1010203</v>
      </c>
      <c r="U88" s="108">
        <v>140</v>
      </c>
      <c r="V88" s="108">
        <v>450</v>
      </c>
      <c r="W88" s="108">
        <v>2</v>
      </c>
      <c r="X88" s="113">
        <v>2016</v>
      </c>
      <c r="Y88" s="113">
        <v>79</v>
      </c>
      <c r="Z88" s="113">
        <v>0</v>
      </c>
      <c r="AA88" s="114" t="s">
        <v>407</v>
      </c>
      <c r="AB88" s="108">
        <v>302</v>
      </c>
      <c r="AC88" s="109" t="s">
        <v>407</v>
      </c>
      <c r="AD88" s="196" t="s">
        <v>408</v>
      </c>
      <c r="AE88" s="196" t="s">
        <v>407</v>
      </c>
      <c r="AF88" s="197">
        <f>AE88-AD88</f>
        <v>503</v>
      </c>
      <c r="AG88" s="198">
        <f>IF(AI88="SI", 0,J88)</f>
        <v>283.19</v>
      </c>
      <c r="AH88" s="199">
        <f>AG88*AF88</f>
        <v>142444.57</v>
      </c>
      <c r="AI88" s="200"/>
    </row>
    <row r="89" spans="1:35">
      <c r="A89" s="108">
        <v>2016</v>
      </c>
      <c r="B89" s="108">
        <v>63</v>
      </c>
      <c r="C89" s="109" t="s">
        <v>266</v>
      </c>
      <c r="D89" s="194" t="s">
        <v>409</v>
      </c>
      <c r="E89" s="109" t="s">
        <v>393</v>
      </c>
      <c r="F89" s="111"/>
      <c r="G89" s="112">
        <v>100.68</v>
      </c>
      <c r="H89" s="112">
        <v>0.88</v>
      </c>
      <c r="I89" s="143" t="s">
        <v>113</v>
      </c>
      <c r="J89" s="112">
        <f>IF(I89="SI", G89-H89,G89)</f>
        <v>99.800000000000011</v>
      </c>
      <c r="K89" s="195" t="s">
        <v>80</v>
      </c>
      <c r="L89" s="108">
        <v>2016</v>
      </c>
      <c r="M89" s="108">
        <v>406</v>
      </c>
      <c r="N89" s="109" t="s">
        <v>198</v>
      </c>
      <c r="O89" s="111" t="s">
        <v>410</v>
      </c>
      <c r="P89" s="109" t="s">
        <v>411</v>
      </c>
      <c r="Q89" s="109" t="s">
        <v>412</v>
      </c>
      <c r="R89" s="108" t="s">
        <v>85</v>
      </c>
      <c r="S89" s="111" t="s">
        <v>85</v>
      </c>
      <c r="T89" s="108">
        <v>1050102</v>
      </c>
      <c r="U89" s="108">
        <v>2000</v>
      </c>
      <c r="V89" s="108">
        <v>3430</v>
      </c>
      <c r="W89" s="108">
        <v>99</v>
      </c>
      <c r="X89" s="113">
        <v>2016</v>
      </c>
      <c r="Y89" s="113">
        <v>36</v>
      </c>
      <c r="Z89" s="113">
        <v>0</v>
      </c>
      <c r="AA89" s="114" t="s">
        <v>299</v>
      </c>
      <c r="AB89" s="108">
        <v>140</v>
      </c>
      <c r="AC89" s="109" t="s">
        <v>300</v>
      </c>
      <c r="AD89" s="196" t="s">
        <v>305</v>
      </c>
      <c r="AE89" s="196" t="s">
        <v>300</v>
      </c>
      <c r="AF89" s="197">
        <f>AE89-AD89</f>
        <v>12</v>
      </c>
      <c r="AG89" s="198">
        <f>IF(AI89="SI", 0,J89)</f>
        <v>99.800000000000011</v>
      </c>
      <c r="AH89" s="199">
        <f>AG89*AF89</f>
        <v>1197.6000000000001</v>
      </c>
      <c r="AI89" s="200"/>
    </row>
    <row r="90" spans="1:35">
      <c r="A90" s="108">
        <v>2016</v>
      </c>
      <c r="B90" s="108">
        <v>64</v>
      </c>
      <c r="C90" s="109" t="s">
        <v>413</v>
      </c>
      <c r="D90" s="194" t="s">
        <v>414</v>
      </c>
      <c r="E90" s="109" t="s">
        <v>415</v>
      </c>
      <c r="F90" s="111" t="s">
        <v>416</v>
      </c>
      <c r="G90" s="112">
        <v>134.19999999999999</v>
      </c>
      <c r="H90" s="112">
        <v>24.2</v>
      </c>
      <c r="I90" s="143" t="s">
        <v>79</v>
      </c>
      <c r="J90" s="112">
        <f>IF(I90="SI", G90-H90,G90)</f>
        <v>134.19999999999999</v>
      </c>
      <c r="K90" s="195" t="s">
        <v>417</v>
      </c>
      <c r="L90" s="108">
        <v>2016</v>
      </c>
      <c r="M90" s="108">
        <v>570</v>
      </c>
      <c r="N90" s="109" t="s">
        <v>413</v>
      </c>
      <c r="O90" s="111" t="s">
        <v>418</v>
      </c>
      <c r="P90" s="109" t="s">
        <v>419</v>
      </c>
      <c r="Q90" s="109" t="s">
        <v>80</v>
      </c>
      <c r="R90" s="108" t="s">
        <v>85</v>
      </c>
      <c r="S90" s="111" t="s">
        <v>85</v>
      </c>
      <c r="T90" s="108">
        <v>1010502</v>
      </c>
      <c r="U90" s="108">
        <v>460</v>
      </c>
      <c r="V90" s="108">
        <v>1280</v>
      </c>
      <c r="W90" s="108">
        <v>99</v>
      </c>
      <c r="X90" s="113">
        <v>2016</v>
      </c>
      <c r="Y90" s="113">
        <v>38</v>
      </c>
      <c r="Z90" s="113">
        <v>0</v>
      </c>
      <c r="AA90" s="114" t="s">
        <v>80</v>
      </c>
      <c r="AB90" s="108">
        <v>106</v>
      </c>
      <c r="AC90" s="109" t="s">
        <v>413</v>
      </c>
      <c r="AD90" s="196" t="s">
        <v>420</v>
      </c>
      <c r="AE90" s="196" t="s">
        <v>413</v>
      </c>
      <c r="AF90" s="197">
        <f>AE90-AD90</f>
        <v>-30</v>
      </c>
      <c r="AG90" s="198">
        <f>IF(AI90="SI", 0,J90)</f>
        <v>134.19999999999999</v>
      </c>
      <c r="AH90" s="199">
        <f>AG90*AF90</f>
        <v>-4025.9999999999995</v>
      </c>
      <c r="AI90" s="200"/>
    </row>
    <row r="91" spans="1:35">
      <c r="A91" s="108">
        <v>2016</v>
      </c>
      <c r="B91" s="108">
        <v>65</v>
      </c>
      <c r="C91" s="109" t="s">
        <v>300</v>
      </c>
      <c r="D91" s="194" t="s">
        <v>76</v>
      </c>
      <c r="E91" s="109" t="s">
        <v>421</v>
      </c>
      <c r="F91" s="111" t="s">
        <v>422</v>
      </c>
      <c r="G91" s="112">
        <v>8938.06</v>
      </c>
      <c r="H91" s="112">
        <v>1611.78</v>
      </c>
      <c r="I91" s="143" t="s">
        <v>113</v>
      </c>
      <c r="J91" s="112">
        <f>IF(I91="SI", G91-H91,G91)</f>
        <v>7326.28</v>
      </c>
      <c r="K91" s="195" t="s">
        <v>423</v>
      </c>
      <c r="L91" s="108">
        <v>2016</v>
      </c>
      <c r="M91" s="108">
        <v>639</v>
      </c>
      <c r="N91" s="109" t="s">
        <v>206</v>
      </c>
      <c r="O91" s="111" t="s">
        <v>218</v>
      </c>
      <c r="P91" s="109" t="s">
        <v>219</v>
      </c>
      <c r="Q91" s="109" t="s">
        <v>220</v>
      </c>
      <c r="R91" s="108" t="s">
        <v>85</v>
      </c>
      <c r="S91" s="111" t="s">
        <v>85</v>
      </c>
      <c r="T91" s="108">
        <v>2090605</v>
      </c>
      <c r="U91" s="108">
        <v>9070</v>
      </c>
      <c r="V91" s="108">
        <v>12650</v>
      </c>
      <c r="W91" s="108">
        <v>22</v>
      </c>
      <c r="X91" s="113">
        <v>2015</v>
      </c>
      <c r="Y91" s="113">
        <v>189</v>
      </c>
      <c r="Z91" s="113">
        <v>0</v>
      </c>
      <c r="AA91" s="114" t="s">
        <v>299</v>
      </c>
      <c r="AB91" s="108">
        <v>132</v>
      </c>
      <c r="AC91" s="109" t="s">
        <v>300</v>
      </c>
      <c r="AD91" s="196" t="s">
        <v>424</v>
      </c>
      <c r="AE91" s="196" t="s">
        <v>300</v>
      </c>
      <c r="AF91" s="197">
        <f>AE91-AD91</f>
        <v>-33</v>
      </c>
      <c r="AG91" s="198">
        <f>IF(AI91="SI", 0,J91)</f>
        <v>7326.28</v>
      </c>
      <c r="AH91" s="199">
        <f>AG91*AF91</f>
        <v>-241767.24</v>
      </c>
      <c r="AI91" s="200"/>
    </row>
    <row r="92" spans="1:35">
      <c r="A92" s="108">
        <v>2016</v>
      </c>
      <c r="B92" s="108">
        <v>66</v>
      </c>
      <c r="C92" s="109" t="s">
        <v>300</v>
      </c>
      <c r="D92" s="194" t="s">
        <v>425</v>
      </c>
      <c r="E92" s="109" t="s">
        <v>266</v>
      </c>
      <c r="F92" s="111" t="s">
        <v>426</v>
      </c>
      <c r="G92" s="112">
        <v>275.14999999999998</v>
      </c>
      <c r="H92" s="112">
        <v>49.62</v>
      </c>
      <c r="I92" s="143" t="s">
        <v>113</v>
      </c>
      <c r="J92" s="112">
        <f>IF(I92="SI", G92-H92,G92)</f>
        <v>225.52999999999997</v>
      </c>
      <c r="K92" s="195" t="s">
        <v>386</v>
      </c>
      <c r="L92" s="108">
        <v>2016</v>
      </c>
      <c r="M92" s="108">
        <v>577</v>
      </c>
      <c r="N92" s="109" t="s">
        <v>421</v>
      </c>
      <c r="O92" s="111" t="s">
        <v>241</v>
      </c>
      <c r="P92" s="109" t="s">
        <v>242</v>
      </c>
      <c r="Q92" s="109" t="s">
        <v>80</v>
      </c>
      <c r="R92" s="108" t="s">
        <v>85</v>
      </c>
      <c r="S92" s="111" t="s">
        <v>85</v>
      </c>
      <c r="T92" s="108">
        <v>1010204</v>
      </c>
      <c r="U92" s="108">
        <v>150</v>
      </c>
      <c r="V92" s="108">
        <v>470</v>
      </c>
      <c r="W92" s="108">
        <v>99</v>
      </c>
      <c r="X92" s="113">
        <v>2016</v>
      </c>
      <c r="Y92" s="113">
        <v>35</v>
      </c>
      <c r="Z92" s="113">
        <v>0</v>
      </c>
      <c r="AA92" s="114" t="s">
        <v>427</v>
      </c>
      <c r="AB92" s="108">
        <v>239</v>
      </c>
      <c r="AC92" s="109" t="s">
        <v>427</v>
      </c>
      <c r="AD92" s="196" t="s">
        <v>391</v>
      </c>
      <c r="AE92" s="196" t="s">
        <v>427</v>
      </c>
      <c r="AF92" s="197">
        <f>AE92-AD92</f>
        <v>88</v>
      </c>
      <c r="AG92" s="198">
        <f>IF(AI92="SI", 0,J92)</f>
        <v>225.52999999999997</v>
      </c>
      <c r="AH92" s="199">
        <f>AG92*AF92</f>
        <v>19846.64</v>
      </c>
      <c r="AI92" s="200"/>
    </row>
    <row r="93" spans="1:35">
      <c r="A93" s="108">
        <v>2016</v>
      </c>
      <c r="B93" s="108">
        <v>67</v>
      </c>
      <c r="C93" s="109" t="s">
        <v>300</v>
      </c>
      <c r="D93" s="194" t="s">
        <v>428</v>
      </c>
      <c r="E93" s="109" t="s">
        <v>429</v>
      </c>
      <c r="F93" s="111" t="s">
        <v>132</v>
      </c>
      <c r="G93" s="112">
        <v>182.8</v>
      </c>
      <c r="H93" s="112">
        <v>32.96</v>
      </c>
      <c r="I93" s="143" t="s">
        <v>113</v>
      </c>
      <c r="J93" s="112">
        <f>IF(I93="SI", G93-H93,G93)</f>
        <v>149.84</v>
      </c>
      <c r="K93" s="195" t="s">
        <v>133</v>
      </c>
      <c r="L93" s="108">
        <v>2016</v>
      </c>
      <c r="M93" s="108">
        <v>516</v>
      </c>
      <c r="N93" s="109" t="s">
        <v>266</v>
      </c>
      <c r="O93" s="111" t="s">
        <v>134</v>
      </c>
      <c r="P93" s="109" t="s">
        <v>135</v>
      </c>
      <c r="Q93" s="109" t="s">
        <v>135</v>
      </c>
      <c r="R93" s="108" t="s">
        <v>85</v>
      </c>
      <c r="S93" s="111" t="s">
        <v>85</v>
      </c>
      <c r="T93" s="108">
        <v>1010203</v>
      </c>
      <c r="U93" s="108">
        <v>140</v>
      </c>
      <c r="V93" s="108">
        <v>450</v>
      </c>
      <c r="W93" s="108">
        <v>7</v>
      </c>
      <c r="X93" s="113">
        <v>2016</v>
      </c>
      <c r="Y93" s="113">
        <v>28</v>
      </c>
      <c r="Z93" s="113">
        <v>0</v>
      </c>
      <c r="AA93" s="114" t="s">
        <v>80</v>
      </c>
      <c r="AB93" s="108">
        <v>0</v>
      </c>
      <c r="AC93" s="109" t="s">
        <v>382</v>
      </c>
      <c r="AD93" s="196" t="s">
        <v>430</v>
      </c>
      <c r="AE93" s="196" t="s">
        <v>382</v>
      </c>
      <c r="AF93" s="197">
        <f>AE93-AD93</f>
        <v>75</v>
      </c>
      <c r="AG93" s="198">
        <f>IF(AI93="SI", 0,J93)</f>
        <v>149.84</v>
      </c>
      <c r="AH93" s="199">
        <f>AG93*AF93</f>
        <v>11238</v>
      </c>
      <c r="AI93" s="200"/>
    </row>
    <row r="94" spans="1:35">
      <c r="A94" s="108">
        <v>2016</v>
      </c>
      <c r="B94" s="108">
        <v>68</v>
      </c>
      <c r="C94" s="109" t="s">
        <v>300</v>
      </c>
      <c r="D94" s="194" t="s">
        <v>431</v>
      </c>
      <c r="E94" s="109" t="s">
        <v>432</v>
      </c>
      <c r="F94" s="111" t="s">
        <v>132</v>
      </c>
      <c r="G94" s="112">
        <v>72.58</v>
      </c>
      <c r="H94" s="112">
        <v>13.09</v>
      </c>
      <c r="I94" s="143" t="s">
        <v>113</v>
      </c>
      <c r="J94" s="112">
        <f>IF(I94="SI", G94-H94,G94)</f>
        <v>59.489999999999995</v>
      </c>
      <c r="K94" s="195" t="s">
        <v>133</v>
      </c>
      <c r="L94" s="108">
        <v>2016</v>
      </c>
      <c r="M94" s="108">
        <v>538</v>
      </c>
      <c r="N94" s="109" t="s">
        <v>413</v>
      </c>
      <c r="O94" s="111" t="s">
        <v>153</v>
      </c>
      <c r="P94" s="109" t="s">
        <v>154</v>
      </c>
      <c r="Q94" s="109" t="s">
        <v>80</v>
      </c>
      <c r="R94" s="108" t="s">
        <v>85</v>
      </c>
      <c r="S94" s="111" t="s">
        <v>85</v>
      </c>
      <c r="T94" s="108">
        <v>1080203</v>
      </c>
      <c r="U94" s="108">
        <v>2890</v>
      </c>
      <c r="V94" s="108">
        <v>7430</v>
      </c>
      <c r="W94" s="108">
        <v>99</v>
      </c>
      <c r="X94" s="113">
        <v>2016</v>
      </c>
      <c r="Y94" s="113">
        <v>27</v>
      </c>
      <c r="Z94" s="113">
        <v>0</v>
      </c>
      <c r="AA94" s="114" t="s">
        <v>433</v>
      </c>
      <c r="AB94" s="108">
        <v>334</v>
      </c>
      <c r="AC94" s="109" t="s">
        <v>433</v>
      </c>
      <c r="AD94" s="196" t="s">
        <v>420</v>
      </c>
      <c r="AE94" s="196" t="s">
        <v>433</v>
      </c>
      <c r="AF94" s="197">
        <f>AE94-AD94</f>
        <v>174</v>
      </c>
      <c r="AG94" s="198">
        <f>IF(AI94="SI", 0,J94)</f>
        <v>59.489999999999995</v>
      </c>
      <c r="AH94" s="199">
        <f>AG94*AF94</f>
        <v>10351.259999999998</v>
      </c>
      <c r="AI94" s="200"/>
    </row>
    <row r="95" spans="1:35">
      <c r="A95" s="108">
        <v>2016</v>
      </c>
      <c r="B95" s="108">
        <v>69</v>
      </c>
      <c r="C95" s="109" t="s">
        <v>300</v>
      </c>
      <c r="D95" s="194" t="s">
        <v>434</v>
      </c>
      <c r="E95" s="109" t="s">
        <v>432</v>
      </c>
      <c r="F95" s="111" t="s">
        <v>132</v>
      </c>
      <c r="G95" s="112">
        <v>145.09</v>
      </c>
      <c r="H95" s="112">
        <v>26.16</v>
      </c>
      <c r="I95" s="143" t="s">
        <v>113</v>
      </c>
      <c r="J95" s="112">
        <f>IF(I95="SI", G95-H95,G95)</f>
        <v>118.93</v>
      </c>
      <c r="K95" s="195" t="s">
        <v>133</v>
      </c>
      <c r="L95" s="108">
        <v>2016</v>
      </c>
      <c r="M95" s="108">
        <v>536</v>
      </c>
      <c r="N95" s="109" t="s">
        <v>413</v>
      </c>
      <c r="O95" s="111" t="s">
        <v>153</v>
      </c>
      <c r="P95" s="109" t="s">
        <v>154</v>
      </c>
      <c r="Q95" s="109" t="s">
        <v>80</v>
      </c>
      <c r="R95" s="108" t="s">
        <v>85</v>
      </c>
      <c r="S95" s="111" t="s">
        <v>85</v>
      </c>
      <c r="T95" s="108">
        <v>1080203</v>
      </c>
      <c r="U95" s="108">
        <v>2890</v>
      </c>
      <c r="V95" s="108">
        <v>7430</v>
      </c>
      <c r="W95" s="108">
        <v>99</v>
      </c>
      <c r="X95" s="113">
        <v>2016</v>
      </c>
      <c r="Y95" s="113">
        <v>27</v>
      </c>
      <c r="Z95" s="113">
        <v>0</v>
      </c>
      <c r="AA95" s="114" t="s">
        <v>433</v>
      </c>
      <c r="AB95" s="108">
        <v>334</v>
      </c>
      <c r="AC95" s="109" t="s">
        <v>433</v>
      </c>
      <c r="AD95" s="196" t="s">
        <v>420</v>
      </c>
      <c r="AE95" s="196" t="s">
        <v>433</v>
      </c>
      <c r="AF95" s="197">
        <f>AE95-AD95</f>
        <v>174</v>
      </c>
      <c r="AG95" s="198">
        <f>IF(AI95="SI", 0,J95)</f>
        <v>118.93</v>
      </c>
      <c r="AH95" s="199">
        <f>AG95*AF95</f>
        <v>20693.82</v>
      </c>
      <c r="AI95" s="200"/>
    </row>
    <row r="96" spans="1:35">
      <c r="A96" s="108">
        <v>2016</v>
      </c>
      <c r="B96" s="108">
        <v>70</v>
      </c>
      <c r="C96" s="109" t="s">
        <v>300</v>
      </c>
      <c r="D96" s="194" t="s">
        <v>435</v>
      </c>
      <c r="E96" s="109" t="s">
        <v>432</v>
      </c>
      <c r="F96" s="111" t="s">
        <v>132</v>
      </c>
      <c r="G96" s="112">
        <v>130.6</v>
      </c>
      <c r="H96" s="112">
        <v>23.55</v>
      </c>
      <c r="I96" s="143" t="s">
        <v>113</v>
      </c>
      <c r="J96" s="112">
        <f>IF(I96="SI", G96-H96,G96)</f>
        <v>107.05</v>
      </c>
      <c r="K96" s="195" t="s">
        <v>133</v>
      </c>
      <c r="L96" s="108">
        <v>2016</v>
      </c>
      <c r="M96" s="108">
        <v>534</v>
      </c>
      <c r="N96" s="109" t="s">
        <v>413</v>
      </c>
      <c r="O96" s="111" t="s">
        <v>153</v>
      </c>
      <c r="P96" s="109" t="s">
        <v>154</v>
      </c>
      <c r="Q96" s="109" t="s">
        <v>80</v>
      </c>
      <c r="R96" s="108" t="s">
        <v>85</v>
      </c>
      <c r="S96" s="111" t="s">
        <v>85</v>
      </c>
      <c r="T96" s="108">
        <v>1080203</v>
      </c>
      <c r="U96" s="108">
        <v>2890</v>
      </c>
      <c r="V96" s="108">
        <v>7430</v>
      </c>
      <c r="W96" s="108">
        <v>99</v>
      </c>
      <c r="X96" s="113">
        <v>2016</v>
      </c>
      <c r="Y96" s="113">
        <v>27</v>
      </c>
      <c r="Z96" s="113">
        <v>0</v>
      </c>
      <c r="AA96" s="114" t="s">
        <v>433</v>
      </c>
      <c r="AB96" s="108">
        <v>334</v>
      </c>
      <c r="AC96" s="109" t="s">
        <v>433</v>
      </c>
      <c r="AD96" s="196" t="s">
        <v>420</v>
      </c>
      <c r="AE96" s="196" t="s">
        <v>433</v>
      </c>
      <c r="AF96" s="197">
        <f>AE96-AD96</f>
        <v>174</v>
      </c>
      <c r="AG96" s="198">
        <f>IF(AI96="SI", 0,J96)</f>
        <v>107.05</v>
      </c>
      <c r="AH96" s="199">
        <f>AG96*AF96</f>
        <v>18626.7</v>
      </c>
      <c r="AI96" s="200"/>
    </row>
    <row r="97" spans="1:35">
      <c r="A97" s="108">
        <v>2016</v>
      </c>
      <c r="B97" s="108">
        <v>71</v>
      </c>
      <c r="C97" s="109" t="s">
        <v>300</v>
      </c>
      <c r="D97" s="194" t="s">
        <v>436</v>
      </c>
      <c r="E97" s="109" t="s">
        <v>432</v>
      </c>
      <c r="F97" s="111" t="s">
        <v>132</v>
      </c>
      <c r="G97" s="112">
        <v>72.58</v>
      </c>
      <c r="H97" s="112">
        <v>13.09</v>
      </c>
      <c r="I97" s="143" t="s">
        <v>113</v>
      </c>
      <c r="J97" s="112">
        <f>IF(I97="SI", G97-H97,G97)</f>
        <v>59.489999999999995</v>
      </c>
      <c r="K97" s="195" t="s">
        <v>133</v>
      </c>
      <c r="L97" s="108">
        <v>2016</v>
      </c>
      <c r="M97" s="108">
        <v>535</v>
      </c>
      <c r="N97" s="109" t="s">
        <v>413</v>
      </c>
      <c r="O97" s="111" t="s">
        <v>153</v>
      </c>
      <c r="P97" s="109" t="s">
        <v>154</v>
      </c>
      <c r="Q97" s="109" t="s">
        <v>80</v>
      </c>
      <c r="R97" s="108" t="s">
        <v>85</v>
      </c>
      <c r="S97" s="111" t="s">
        <v>85</v>
      </c>
      <c r="T97" s="108">
        <v>1080203</v>
      </c>
      <c r="U97" s="108">
        <v>2890</v>
      </c>
      <c r="V97" s="108">
        <v>7430</v>
      </c>
      <c r="W97" s="108">
        <v>99</v>
      </c>
      <c r="X97" s="113">
        <v>2016</v>
      </c>
      <c r="Y97" s="113">
        <v>27</v>
      </c>
      <c r="Z97" s="113">
        <v>0</v>
      </c>
      <c r="AA97" s="114" t="s">
        <v>433</v>
      </c>
      <c r="AB97" s="108">
        <v>334</v>
      </c>
      <c r="AC97" s="109" t="s">
        <v>433</v>
      </c>
      <c r="AD97" s="196" t="s">
        <v>420</v>
      </c>
      <c r="AE97" s="196" t="s">
        <v>433</v>
      </c>
      <c r="AF97" s="197">
        <f>AE97-AD97</f>
        <v>174</v>
      </c>
      <c r="AG97" s="198">
        <f>IF(AI97="SI", 0,J97)</f>
        <v>59.489999999999995</v>
      </c>
      <c r="AH97" s="199">
        <f>AG97*AF97</f>
        <v>10351.259999999998</v>
      </c>
      <c r="AI97" s="200"/>
    </row>
    <row r="98" spans="1:35">
      <c r="A98" s="108">
        <v>2016</v>
      </c>
      <c r="B98" s="108">
        <v>72</v>
      </c>
      <c r="C98" s="109" t="s">
        <v>300</v>
      </c>
      <c r="D98" s="194" t="s">
        <v>437</v>
      </c>
      <c r="E98" s="109" t="s">
        <v>432</v>
      </c>
      <c r="F98" s="111" t="s">
        <v>132</v>
      </c>
      <c r="G98" s="112">
        <v>72.58</v>
      </c>
      <c r="H98" s="112">
        <v>13.09</v>
      </c>
      <c r="I98" s="143" t="s">
        <v>113</v>
      </c>
      <c r="J98" s="112">
        <f>IF(I98="SI", G98-H98,G98)</f>
        <v>59.489999999999995</v>
      </c>
      <c r="K98" s="195" t="s">
        <v>133</v>
      </c>
      <c r="L98" s="108">
        <v>2016</v>
      </c>
      <c r="M98" s="108">
        <v>537</v>
      </c>
      <c r="N98" s="109" t="s">
        <v>413</v>
      </c>
      <c r="O98" s="111" t="s">
        <v>153</v>
      </c>
      <c r="P98" s="109" t="s">
        <v>154</v>
      </c>
      <c r="Q98" s="109" t="s">
        <v>80</v>
      </c>
      <c r="R98" s="108" t="s">
        <v>85</v>
      </c>
      <c r="S98" s="111" t="s">
        <v>85</v>
      </c>
      <c r="T98" s="108">
        <v>1080203</v>
      </c>
      <c r="U98" s="108">
        <v>2890</v>
      </c>
      <c r="V98" s="108">
        <v>7430</v>
      </c>
      <c r="W98" s="108">
        <v>99</v>
      </c>
      <c r="X98" s="113">
        <v>2016</v>
      </c>
      <c r="Y98" s="113">
        <v>27</v>
      </c>
      <c r="Z98" s="113">
        <v>0</v>
      </c>
      <c r="AA98" s="114" t="s">
        <v>433</v>
      </c>
      <c r="AB98" s="108">
        <v>334</v>
      </c>
      <c r="AC98" s="109" t="s">
        <v>433</v>
      </c>
      <c r="AD98" s="196" t="s">
        <v>420</v>
      </c>
      <c r="AE98" s="196" t="s">
        <v>433</v>
      </c>
      <c r="AF98" s="197">
        <f>AE98-AD98</f>
        <v>174</v>
      </c>
      <c r="AG98" s="198">
        <f>IF(AI98="SI", 0,J98)</f>
        <v>59.489999999999995</v>
      </c>
      <c r="AH98" s="199">
        <f>AG98*AF98</f>
        <v>10351.259999999998</v>
      </c>
      <c r="AI98" s="200"/>
    </row>
    <row r="99" spans="1:35">
      <c r="A99" s="108">
        <v>2016</v>
      </c>
      <c r="B99" s="108">
        <v>73</v>
      </c>
      <c r="C99" s="109" t="s">
        <v>300</v>
      </c>
      <c r="D99" s="194" t="s">
        <v>438</v>
      </c>
      <c r="E99" s="109" t="s">
        <v>429</v>
      </c>
      <c r="F99" s="111" t="s">
        <v>132</v>
      </c>
      <c r="G99" s="112">
        <v>439.94</v>
      </c>
      <c r="H99" s="112">
        <v>79.33</v>
      </c>
      <c r="I99" s="143" t="s">
        <v>113</v>
      </c>
      <c r="J99" s="112">
        <f>IF(I99="SI", G99-H99,G99)</f>
        <v>360.61</v>
      </c>
      <c r="K99" s="195" t="s">
        <v>133</v>
      </c>
      <c r="L99" s="108">
        <v>2016</v>
      </c>
      <c r="M99" s="108">
        <v>506</v>
      </c>
      <c r="N99" s="109" t="s">
        <v>266</v>
      </c>
      <c r="O99" s="111" t="s">
        <v>153</v>
      </c>
      <c r="P99" s="109" t="s">
        <v>154</v>
      </c>
      <c r="Q99" s="109" t="s">
        <v>80</v>
      </c>
      <c r="R99" s="108" t="s">
        <v>85</v>
      </c>
      <c r="S99" s="111" t="s">
        <v>85</v>
      </c>
      <c r="T99" s="108">
        <v>1010203</v>
      </c>
      <c r="U99" s="108">
        <v>140</v>
      </c>
      <c r="V99" s="108">
        <v>450</v>
      </c>
      <c r="W99" s="108">
        <v>7</v>
      </c>
      <c r="X99" s="113">
        <v>2016</v>
      </c>
      <c r="Y99" s="113">
        <v>28</v>
      </c>
      <c r="Z99" s="113">
        <v>0</v>
      </c>
      <c r="AA99" s="114" t="s">
        <v>433</v>
      </c>
      <c r="AB99" s="108">
        <v>333</v>
      </c>
      <c r="AC99" s="109" t="s">
        <v>433</v>
      </c>
      <c r="AD99" s="196" t="s">
        <v>430</v>
      </c>
      <c r="AE99" s="196" t="s">
        <v>433</v>
      </c>
      <c r="AF99" s="197">
        <f>AE99-AD99</f>
        <v>181</v>
      </c>
      <c r="AG99" s="198">
        <f>IF(AI99="SI", 0,J99)</f>
        <v>360.61</v>
      </c>
      <c r="AH99" s="199">
        <f>AG99*AF99</f>
        <v>65270.41</v>
      </c>
      <c r="AI99" s="200"/>
    </row>
    <row r="100" spans="1:35">
      <c r="A100" s="108">
        <v>2016</v>
      </c>
      <c r="B100" s="108">
        <v>74</v>
      </c>
      <c r="C100" s="109" t="s">
        <v>300</v>
      </c>
      <c r="D100" s="194" t="s">
        <v>400</v>
      </c>
      <c r="E100" s="109" t="s">
        <v>354</v>
      </c>
      <c r="F100" s="111" t="s">
        <v>439</v>
      </c>
      <c r="G100" s="112">
        <v>610</v>
      </c>
      <c r="H100" s="112">
        <v>110</v>
      </c>
      <c r="I100" s="143" t="s">
        <v>113</v>
      </c>
      <c r="J100" s="112">
        <f>IF(I100="SI", G100-H100,G100)</f>
        <v>500</v>
      </c>
      <c r="K100" s="195" t="s">
        <v>440</v>
      </c>
      <c r="L100" s="108">
        <v>2016</v>
      </c>
      <c r="M100" s="108">
        <v>540</v>
      </c>
      <c r="N100" s="109" t="s">
        <v>413</v>
      </c>
      <c r="O100" s="111" t="s">
        <v>441</v>
      </c>
      <c r="P100" s="109" t="s">
        <v>442</v>
      </c>
      <c r="Q100" s="109" t="s">
        <v>80</v>
      </c>
      <c r="R100" s="108" t="s">
        <v>85</v>
      </c>
      <c r="S100" s="111" t="s">
        <v>85</v>
      </c>
      <c r="T100" s="108">
        <v>1080103</v>
      </c>
      <c r="U100" s="108">
        <v>2780</v>
      </c>
      <c r="V100" s="108">
        <v>7380</v>
      </c>
      <c r="W100" s="108">
        <v>99</v>
      </c>
      <c r="X100" s="113">
        <v>2016</v>
      </c>
      <c r="Y100" s="113">
        <v>44</v>
      </c>
      <c r="Z100" s="113">
        <v>0</v>
      </c>
      <c r="AA100" s="114" t="s">
        <v>299</v>
      </c>
      <c r="AB100" s="108">
        <v>136</v>
      </c>
      <c r="AC100" s="109" t="s">
        <v>300</v>
      </c>
      <c r="AD100" s="196" t="s">
        <v>430</v>
      </c>
      <c r="AE100" s="196" t="s">
        <v>300</v>
      </c>
      <c r="AF100" s="197">
        <f>AE100-AD100</f>
        <v>-1</v>
      </c>
      <c r="AG100" s="198">
        <f>IF(AI100="SI", 0,J100)</f>
        <v>500</v>
      </c>
      <c r="AH100" s="199">
        <f>AG100*AF100</f>
        <v>-500</v>
      </c>
      <c r="AI100" s="200"/>
    </row>
    <row r="101" spans="1:35">
      <c r="A101" s="108">
        <v>2016</v>
      </c>
      <c r="B101" s="108">
        <v>75</v>
      </c>
      <c r="C101" s="109" t="s">
        <v>443</v>
      </c>
      <c r="D101" s="194" t="s">
        <v>444</v>
      </c>
      <c r="E101" s="109" t="s">
        <v>445</v>
      </c>
      <c r="F101" s="111" t="s">
        <v>446</v>
      </c>
      <c r="G101" s="112">
        <v>908.41</v>
      </c>
      <c r="H101" s="112">
        <v>163.81</v>
      </c>
      <c r="I101" s="143" t="s">
        <v>79</v>
      </c>
      <c r="J101" s="112">
        <f>IF(I101="SI", G101-H101,G101)</f>
        <v>908.41</v>
      </c>
      <c r="K101" s="195" t="s">
        <v>447</v>
      </c>
      <c r="L101" s="108">
        <v>2016</v>
      </c>
      <c r="M101" s="108">
        <v>911</v>
      </c>
      <c r="N101" s="109" t="s">
        <v>448</v>
      </c>
      <c r="O101" s="111" t="s">
        <v>212</v>
      </c>
      <c r="P101" s="109" t="s">
        <v>374</v>
      </c>
      <c r="Q101" s="109" t="s">
        <v>213</v>
      </c>
      <c r="R101" s="108" t="s">
        <v>85</v>
      </c>
      <c r="S101" s="111" t="s">
        <v>85</v>
      </c>
      <c r="T101" s="108">
        <v>2090605</v>
      </c>
      <c r="U101" s="108">
        <v>9070</v>
      </c>
      <c r="V101" s="108">
        <v>12650</v>
      </c>
      <c r="W101" s="108">
        <v>22</v>
      </c>
      <c r="X101" s="113">
        <v>2015</v>
      </c>
      <c r="Y101" s="113">
        <v>174</v>
      </c>
      <c r="Z101" s="113">
        <v>0</v>
      </c>
      <c r="AA101" s="114" t="s">
        <v>80</v>
      </c>
      <c r="AB101" s="108">
        <v>157</v>
      </c>
      <c r="AC101" s="109" t="s">
        <v>443</v>
      </c>
      <c r="AD101" s="196" t="s">
        <v>449</v>
      </c>
      <c r="AE101" s="196" t="s">
        <v>443</v>
      </c>
      <c r="AF101" s="197">
        <f>AE101-AD101</f>
        <v>-24</v>
      </c>
      <c r="AG101" s="198">
        <f>IF(AI101="SI", 0,J101)</f>
        <v>908.41</v>
      </c>
      <c r="AH101" s="199">
        <f>AG101*AF101</f>
        <v>-21801.84</v>
      </c>
      <c r="AI101" s="200"/>
    </row>
    <row r="102" spans="1:35">
      <c r="A102" s="108">
        <v>2016</v>
      </c>
      <c r="B102" s="108">
        <v>76</v>
      </c>
      <c r="C102" s="109" t="s">
        <v>443</v>
      </c>
      <c r="D102" s="194" t="s">
        <v>120</v>
      </c>
      <c r="E102" s="109" t="s">
        <v>86</v>
      </c>
      <c r="F102" s="111" t="s">
        <v>321</v>
      </c>
      <c r="G102" s="112">
        <v>249.95</v>
      </c>
      <c r="H102" s="112">
        <v>45.07</v>
      </c>
      <c r="I102" s="143" t="s">
        <v>79</v>
      </c>
      <c r="J102" s="112">
        <f>IF(I102="SI", G102-H102,G102)</f>
        <v>249.95</v>
      </c>
      <c r="K102" s="195" t="s">
        <v>450</v>
      </c>
      <c r="L102" s="108">
        <v>2016</v>
      </c>
      <c r="M102" s="108">
        <v>297</v>
      </c>
      <c r="N102" s="109" t="s">
        <v>323</v>
      </c>
      <c r="O102" s="111" t="s">
        <v>103</v>
      </c>
      <c r="P102" s="109" t="s">
        <v>104</v>
      </c>
      <c r="Q102" s="109" t="s">
        <v>105</v>
      </c>
      <c r="R102" s="108" t="s">
        <v>85</v>
      </c>
      <c r="S102" s="111" t="s">
        <v>85</v>
      </c>
      <c r="T102" s="108">
        <v>2090605</v>
      </c>
      <c r="U102" s="108">
        <v>9070</v>
      </c>
      <c r="V102" s="108">
        <v>12650</v>
      </c>
      <c r="W102" s="108">
        <v>22</v>
      </c>
      <c r="X102" s="113">
        <v>2015</v>
      </c>
      <c r="Y102" s="113">
        <v>183</v>
      </c>
      <c r="Z102" s="113">
        <v>0</v>
      </c>
      <c r="AA102" s="114" t="s">
        <v>80</v>
      </c>
      <c r="AB102" s="108">
        <v>158</v>
      </c>
      <c r="AC102" s="109" t="s">
        <v>443</v>
      </c>
      <c r="AD102" s="196" t="s">
        <v>324</v>
      </c>
      <c r="AE102" s="196" t="s">
        <v>443</v>
      </c>
      <c r="AF102" s="197">
        <f>AE102-AD102</f>
        <v>48</v>
      </c>
      <c r="AG102" s="198">
        <f>IF(AI102="SI", 0,J102)</f>
        <v>249.95</v>
      </c>
      <c r="AH102" s="199">
        <f>AG102*AF102</f>
        <v>11997.599999999999</v>
      </c>
      <c r="AI102" s="200"/>
    </row>
    <row r="103" spans="1:35">
      <c r="A103" s="108">
        <v>2016</v>
      </c>
      <c r="B103" s="108">
        <v>77</v>
      </c>
      <c r="C103" s="109" t="s">
        <v>443</v>
      </c>
      <c r="D103" s="194" t="s">
        <v>451</v>
      </c>
      <c r="E103" s="109" t="s">
        <v>452</v>
      </c>
      <c r="F103" s="111" t="s">
        <v>291</v>
      </c>
      <c r="G103" s="112">
        <v>761.28</v>
      </c>
      <c r="H103" s="112">
        <v>137.28</v>
      </c>
      <c r="I103" s="143" t="s">
        <v>79</v>
      </c>
      <c r="J103" s="112">
        <f>IF(I103="SI", G103-H103,G103)</f>
        <v>761.28</v>
      </c>
      <c r="K103" s="195" t="s">
        <v>80</v>
      </c>
      <c r="L103" s="108">
        <v>2016</v>
      </c>
      <c r="M103" s="108">
        <v>885</v>
      </c>
      <c r="N103" s="109" t="s">
        <v>452</v>
      </c>
      <c r="O103" s="111" t="s">
        <v>103</v>
      </c>
      <c r="P103" s="109" t="s">
        <v>104</v>
      </c>
      <c r="Q103" s="109" t="s">
        <v>105</v>
      </c>
      <c r="R103" s="108" t="s">
        <v>85</v>
      </c>
      <c r="S103" s="111" t="s">
        <v>85</v>
      </c>
      <c r="T103" s="108">
        <v>2090605</v>
      </c>
      <c r="U103" s="108">
        <v>9070</v>
      </c>
      <c r="V103" s="108">
        <v>12650</v>
      </c>
      <c r="W103" s="108">
        <v>16</v>
      </c>
      <c r="X103" s="113">
        <v>2015</v>
      </c>
      <c r="Y103" s="113">
        <v>51</v>
      </c>
      <c r="Z103" s="113">
        <v>0</v>
      </c>
      <c r="AA103" s="114" t="s">
        <v>80</v>
      </c>
      <c r="AB103" s="108">
        <v>161</v>
      </c>
      <c r="AC103" s="109" t="s">
        <v>453</v>
      </c>
      <c r="AD103" s="196" t="s">
        <v>454</v>
      </c>
      <c r="AE103" s="196" t="s">
        <v>453</v>
      </c>
      <c r="AF103" s="197">
        <f>AE103-AD103</f>
        <v>-16</v>
      </c>
      <c r="AG103" s="198">
        <f>IF(AI103="SI", 0,J103)</f>
        <v>761.28</v>
      </c>
      <c r="AH103" s="199">
        <f>AG103*AF103</f>
        <v>-12180.48</v>
      </c>
      <c r="AI103" s="200"/>
    </row>
    <row r="104" spans="1:35">
      <c r="A104" s="108">
        <v>2016</v>
      </c>
      <c r="B104" s="108">
        <v>78</v>
      </c>
      <c r="C104" s="109" t="s">
        <v>127</v>
      </c>
      <c r="D104" s="194" t="s">
        <v>455</v>
      </c>
      <c r="E104" s="109" t="s">
        <v>456</v>
      </c>
      <c r="F104" s="111" t="s">
        <v>457</v>
      </c>
      <c r="G104" s="112">
        <v>3733.2</v>
      </c>
      <c r="H104" s="112">
        <v>673.2</v>
      </c>
      <c r="I104" s="143" t="s">
        <v>79</v>
      </c>
      <c r="J104" s="112">
        <f>IF(I104="SI", G104-H104,G104)</f>
        <v>3733.2</v>
      </c>
      <c r="K104" s="195" t="s">
        <v>458</v>
      </c>
      <c r="L104" s="108">
        <v>2016</v>
      </c>
      <c r="M104" s="108">
        <v>910</v>
      </c>
      <c r="N104" s="109" t="s">
        <v>448</v>
      </c>
      <c r="O104" s="111" t="s">
        <v>124</v>
      </c>
      <c r="P104" s="109" t="s">
        <v>125</v>
      </c>
      <c r="Q104" s="109" t="s">
        <v>126</v>
      </c>
      <c r="R104" s="108" t="s">
        <v>85</v>
      </c>
      <c r="S104" s="111" t="s">
        <v>85</v>
      </c>
      <c r="T104" s="108">
        <v>2090606</v>
      </c>
      <c r="U104" s="108">
        <v>9080</v>
      </c>
      <c r="V104" s="108">
        <v>10</v>
      </c>
      <c r="W104" s="108">
        <v>1</v>
      </c>
      <c r="X104" s="113">
        <v>2016</v>
      </c>
      <c r="Y104" s="113">
        <v>50</v>
      </c>
      <c r="Z104" s="113">
        <v>0</v>
      </c>
      <c r="AA104" s="114" t="s">
        <v>80</v>
      </c>
      <c r="AB104" s="108">
        <v>174</v>
      </c>
      <c r="AC104" s="109" t="s">
        <v>127</v>
      </c>
      <c r="AD104" s="196" t="s">
        <v>459</v>
      </c>
      <c r="AE104" s="196" t="s">
        <v>127</v>
      </c>
      <c r="AF104" s="197">
        <f>AE104-AD104</f>
        <v>-12</v>
      </c>
      <c r="AG104" s="198">
        <f>IF(AI104="SI", 0,J104)</f>
        <v>3733.2</v>
      </c>
      <c r="AH104" s="199">
        <f>AG104*AF104</f>
        <v>-44798.399999999994</v>
      </c>
      <c r="AI104" s="200"/>
    </row>
    <row r="105" spans="1:35">
      <c r="A105" s="108">
        <v>2016</v>
      </c>
      <c r="B105" s="108">
        <v>79</v>
      </c>
      <c r="C105" s="109" t="s">
        <v>127</v>
      </c>
      <c r="D105" s="194" t="s">
        <v>460</v>
      </c>
      <c r="E105" s="109" t="s">
        <v>461</v>
      </c>
      <c r="F105" s="111"/>
      <c r="G105" s="112">
        <v>3540</v>
      </c>
      <c r="H105" s="112">
        <v>1256.82</v>
      </c>
      <c r="I105" s="143" t="s">
        <v>113</v>
      </c>
      <c r="J105" s="112">
        <f>IF(I105="SI", G105-H105,G105)</f>
        <v>2283.1800000000003</v>
      </c>
      <c r="K105" s="195" t="s">
        <v>80</v>
      </c>
      <c r="L105" s="108">
        <v>2016</v>
      </c>
      <c r="M105" s="108">
        <v>904</v>
      </c>
      <c r="N105" s="109" t="s">
        <v>448</v>
      </c>
      <c r="O105" s="111" t="s">
        <v>82</v>
      </c>
      <c r="P105" s="109" t="s">
        <v>83</v>
      </c>
      <c r="Q105" s="109" t="s">
        <v>84</v>
      </c>
      <c r="R105" s="108" t="s">
        <v>85</v>
      </c>
      <c r="S105" s="111" t="s">
        <v>85</v>
      </c>
      <c r="T105" s="108">
        <v>1010603</v>
      </c>
      <c r="U105" s="108">
        <v>580</v>
      </c>
      <c r="V105" s="108">
        <v>770</v>
      </c>
      <c r="W105" s="108">
        <v>1</v>
      </c>
      <c r="X105" s="113">
        <v>2015</v>
      </c>
      <c r="Y105" s="113">
        <v>267</v>
      </c>
      <c r="Z105" s="113">
        <v>0</v>
      </c>
      <c r="AA105" s="114" t="s">
        <v>80</v>
      </c>
      <c r="AB105" s="108">
        <v>171</v>
      </c>
      <c r="AC105" s="109" t="s">
        <v>127</v>
      </c>
      <c r="AD105" s="196" t="s">
        <v>461</v>
      </c>
      <c r="AE105" s="196" t="s">
        <v>127</v>
      </c>
      <c r="AF105" s="197">
        <f>AE105-AD105</f>
        <v>18</v>
      </c>
      <c r="AG105" s="198">
        <f>IF(AI105="SI", 0,J105)</f>
        <v>2283.1800000000003</v>
      </c>
      <c r="AH105" s="199">
        <f>AG105*AF105</f>
        <v>41097.240000000005</v>
      </c>
      <c r="AI105" s="200"/>
    </row>
    <row r="106" spans="1:35">
      <c r="A106" s="108">
        <v>2016</v>
      </c>
      <c r="B106" s="108">
        <v>79</v>
      </c>
      <c r="C106" s="109" t="s">
        <v>127</v>
      </c>
      <c r="D106" s="194" t="s">
        <v>460</v>
      </c>
      <c r="E106" s="109" t="s">
        <v>461</v>
      </c>
      <c r="F106" s="111"/>
      <c r="G106" s="112">
        <v>1175.8800000000001</v>
      </c>
      <c r="H106" s="112">
        <v>0</v>
      </c>
      <c r="I106" s="143" t="s">
        <v>113</v>
      </c>
      <c r="J106" s="112">
        <f>IF(I106="SI", G106-H106,G106)</f>
        <v>1175.8800000000001</v>
      </c>
      <c r="K106" s="195" t="s">
        <v>80</v>
      </c>
      <c r="L106" s="108">
        <v>2016</v>
      </c>
      <c r="M106" s="108">
        <v>904</v>
      </c>
      <c r="N106" s="109" t="s">
        <v>448</v>
      </c>
      <c r="O106" s="111" t="s">
        <v>82</v>
      </c>
      <c r="P106" s="109" t="s">
        <v>83</v>
      </c>
      <c r="Q106" s="109" t="s">
        <v>84</v>
      </c>
      <c r="R106" s="108" t="s">
        <v>85</v>
      </c>
      <c r="S106" s="111" t="s">
        <v>85</v>
      </c>
      <c r="T106" s="108">
        <v>1010603</v>
      </c>
      <c r="U106" s="108">
        <v>580</v>
      </c>
      <c r="V106" s="108">
        <v>770</v>
      </c>
      <c r="W106" s="108">
        <v>1</v>
      </c>
      <c r="X106" s="113">
        <v>2012</v>
      </c>
      <c r="Y106" s="113">
        <v>20</v>
      </c>
      <c r="Z106" s="113">
        <v>0</v>
      </c>
      <c r="AA106" s="114" t="s">
        <v>80</v>
      </c>
      <c r="AB106" s="108">
        <v>169</v>
      </c>
      <c r="AC106" s="109" t="s">
        <v>127</v>
      </c>
      <c r="AD106" s="196" t="s">
        <v>461</v>
      </c>
      <c r="AE106" s="196" t="s">
        <v>127</v>
      </c>
      <c r="AF106" s="197">
        <f>AE106-AD106</f>
        <v>18</v>
      </c>
      <c r="AG106" s="198">
        <f>IF(AI106="SI", 0,J106)</f>
        <v>1175.8800000000001</v>
      </c>
      <c r="AH106" s="199">
        <f>AG106*AF106</f>
        <v>21165.840000000004</v>
      </c>
      <c r="AI106" s="200"/>
    </row>
    <row r="107" spans="1:35">
      <c r="A107" s="108">
        <v>2016</v>
      </c>
      <c r="B107" s="108">
        <v>79</v>
      </c>
      <c r="C107" s="109" t="s">
        <v>127</v>
      </c>
      <c r="D107" s="194" t="s">
        <v>460</v>
      </c>
      <c r="E107" s="109" t="s">
        <v>461</v>
      </c>
      <c r="F107" s="111"/>
      <c r="G107" s="112">
        <v>1329.92</v>
      </c>
      <c r="H107" s="112">
        <v>0</v>
      </c>
      <c r="I107" s="143" t="s">
        <v>113</v>
      </c>
      <c r="J107" s="112">
        <f>IF(I107="SI", G107-H107,G107)</f>
        <v>1329.92</v>
      </c>
      <c r="K107" s="195" t="s">
        <v>80</v>
      </c>
      <c r="L107" s="108">
        <v>2016</v>
      </c>
      <c r="M107" s="108">
        <v>904</v>
      </c>
      <c r="N107" s="109" t="s">
        <v>448</v>
      </c>
      <c r="O107" s="111" t="s">
        <v>82</v>
      </c>
      <c r="P107" s="109" t="s">
        <v>83</v>
      </c>
      <c r="Q107" s="109" t="s">
        <v>84</v>
      </c>
      <c r="R107" s="108" t="s">
        <v>85</v>
      </c>
      <c r="S107" s="111" t="s">
        <v>85</v>
      </c>
      <c r="T107" s="108">
        <v>1010603</v>
      </c>
      <c r="U107" s="108">
        <v>580</v>
      </c>
      <c r="V107" s="108">
        <v>770</v>
      </c>
      <c r="W107" s="108">
        <v>99</v>
      </c>
      <c r="X107" s="113">
        <v>2015</v>
      </c>
      <c r="Y107" s="113">
        <v>268</v>
      </c>
      <c r="Z107" s="113">
        <v>0</v>
      </c>
      <c r="AA107" s="114" t="s">
        <v>80</v>
      </c>
      <c r="AB107" s="108">
        <v>172</v>
      </c>
      <c r="AC107" s="109" t="s">
        <v>127</v>
      </c>
      <c r="AD107" s="196" t="s">
        <v>461</v>
      </c>
      <c r="AE107" s="196" t="s">
        <v>127</v>
      </c>
      <c r="AF107" s="197">
        <f>AE107-AD107</f>
        <v>18</v>
      </c>
      <c r="AG107" s="198">
        <f>IF(AI107="SI", 0,J107)</f>
        <v>1329.92</v>
      </c>
      <c r="AH107" s="199">
        <f>AG107*AF107</f>
        <v>23938.560000000001</v>
      </c>
      <c r="AI107" s="200"/>
    </row>
    <row r="108" spans="1:35">
      <c r="A108" s="108">
        <v>2016</v>
      </c>
      <c r="B108" s="108">
        <v>79</v>
      </c>
      <c r="C108" s="109" t="s">
        <v>127</v>
      </c>
      <c r="D108" s="194" t="s">
        <v>460</v>
      </c>
      <c r="E108" s="109" t="s">
        <v>461</v>
      </c>
      <c r="F108" s="111"/>
      <c r="G108" s="112">
        <v>923.86</v>
      </c>
      <c r="H108" s="112">
        <v>0</v>
      </c>
      <c r="I108" s="143" t="s">
        <v>113</v>
      </c>
      <c r="J108" s="112">
        <f>IF(I108="SI", G108-H108,G108)</f>
        <v>923.86</v>
      </c>
      <c r="K108" s="195" t="s">
        <v>80</v>
      </c>
      <c r="L108" s="108">
        <v>2016</v>
      </c>
      <c r="M108" s="108">
        <v>904</v>
      </c>
      <c r="N108" s="109" t="s">
        <v>448</v>
      </c>
      <c r="O108" s="111" t="s">
        <v>82</v>
      </c>
      <c r="P108" s="109" t="s">
        <v>83</v>
      </c>
      <c r="Q108" s="109" t="s">
        <v>84</v>
      </c>
      <c r="R108" s="108" t="s">
        <v>85</v>
      </c>
      <c r="S108" s="111" t="s">
        <v>85</v>
      </c>
      <c r="T108" s="108">
        <v>1010603</v>
      </c>
      <c r="U108" s="108">
        <v>580</v>
      </c>
      <c r="V108" s="108">
        <v>770</v>
      </c>
      <c r="W108" s="108">
        <v>1</v>
      </c>
      <c r="X108" s="113">
        <v>2016</v>
      </c>
      <c r="Y108" s="113">
        <v>52</v>
      </c>
      <c r="Z108" s="113">
        <v>0</v>
      </c>
      <c r="AA108" s="114" t="s">
        <v>80</v>
      </c>
      <c r="AB108" s="108">
        <v>170</v>
      </c>
      <c r="AC108" s="109" t="s">
        <v>127</v>
      </c>
      <c r="AD108" s="196" t="s">
        <v>461</v>
      </c>
      <c r="AE108" s="196" t="s">
        <v>127</v>
      </c>
      <c r="AF108" s="197">
        <f>AE108-AD108</f>
        <v>18</v>
      </c>
      <c r="AG108" s="198">
        <f>IF(AI108="SI", 0,J108)</f>
        <v>923.86</v>
      </c>
      <c r="AH108" s="199">
        <f>AG108*AF108</f>
        <v>16629.48</v>
      </c>
      <c r="AI108" s="200"/>
    </row>
    <row r="109" spans="1:35">
      <c r="A109" s="108">
        <v>2016</v>
      </c>
      <c r="B109" s="108">
        <v>80</v>
      </c>
      <c r="C109" s="109" t="s">
        <v>127</v>
      </c>
      <c r="D109" s="194" t="s">
        <v>462</v>
      </c>
      <c r="E109" s="109" t="s">
        <v>463</v>
      </c>
      <c r="F109" s="111"/>
      <c r="G109" s="112">
        <v>502.15</v>
      </c>
      <c r="H109" s="112">
        <v>87.67</v>
      </c>
      <c r="I109" s="143" t="s">
        <v>113</v>
      </c>
      <c r="J109" s="112">
        <f>IF(I109="SI", G109-H109,G109)</f>
        <v>414.47999999999996</v>
      </c>
      <c r="K109" s="195" t="s">
        <v>464</v>
      </c>
      <c r="L109" s="108">
        <v>2016</v>
      </c>
      <c r="M109" s="108">
        <v>769</v>
      </c>
      <c r="N109" s="109" t="s">
        <v>465</v>
      </c>
      <c r="O109" s="111" t="s">
        <v>466</v>
      </c>
      <c r="P109" s="109" t="s">
        <v>467</v>
      </c>
      <c r="Q109" s="109" t="s">
        <v>467</v>
      </c>
      <c r="R109" s="108" t="s">
        <v>85</v>
      </c>
      <c r="S109" s="111" t="s">
        <v>85</v>
      </c>
      <c r="T109" s="108">
        <v>2090606</v>
      </c>
      <c r="U109" s="108">
        <v>9080</v>
      </c>
      <c r="V109" s="108">
        <v>10</v>
      </c>
      <c r="W109" s="108">
        <v>1</v>
      </c>
      <c r="X109" s="113">
        <v>2016</v>
      </c>
      <c r="Y109" s="113">
        <v>56</v>
      </c>
      <c r="Z109" s="113">
        <v>0</v>
      </c>
      <c r="AA109" s="114" t="s">
        <v>95</v>
      </c>
      <c r="AB109" s="108">
        <v>194</v>
      </c>
      <c r="AC109" s="109" t="s">
        <v>95</v>
      </c>
      <c r="AD109" s="196" t="s">
        <v>468</v>
      </c>
      <c r="AE109" s="196" t="s">
        <v>95</v>
      </c>
      <c r="AF109" s="197">
        <f>AE109-AD109</f>
        <v>3</v>
      </c>
      <c r="AG109" s="198">
        <f>IF(AI109="SI", 0,J109)</f>
        <v>414.47999999999996</v>
      </c>
      <c r="AH109" s="199">
        <f>AG109*AF109</f>
        <v>1243.4399999999998</v>
      </c>
      <c r="AI109" s="200"/>
    </row>
    <row r="110" spans="1:35">
      <c r="A110" s="108">
        <v>2016</v>
      </c>
      <c r="B110" s="108">
        <v>81</v>
      </c>
      <c r="C110" s="109" t="s">
        <v>127</v>
      </c>
      <c r="D110" s="194" t="s">
        <v>469</v>
      </c>
      <c r="E110" s="109" t="s">
        <v>470</v>
      </c>
      <c r="F110" s="111"/>
      <c r="G110" s="112">
        <v>713.51</v>
      </c>
      <c r="H110" s="112">
        <v>125.78</v>
      </c>
      <c r="I110" s="143" t="s">
        <v>113</v>
      </c>
      <c r="J110" s="112">
        <f>IF(I110="SI", G110-H110,G110)</f>
        <v>587.73</v>
      </c>
      <c r="K110" s="195" t="s">
        <v>464</v>
      </c>
      <c r="L110" s="108">
        <v>2016</v>
      </c>
      <c r="M110" s="108">
        <v>909</v>
      </c>
      <c r="N110" s="109" t="s">
        <v>448</v>
      </c>
      <c r="O110" s="111" t="s">
        <v>466</v>
      </c>
      <c r="P110" s="109" t="s">
        <v>467</v>
      </c>
      <c r="Q110" s="109" t="s">
        <v>467</v>
      </c>
      <c r="R110" s="108" t="s">
        <v>85</v>
      </c>
      <c r="S110" s="111" t="s">
        <v>85</v>
      </c>
      <c r="T110" s="108">
        <v>2090606</v>
      </c>
      <c r="U110" s="108">
        <v>9080</v>
      </c>
      <c r="V110" s="108">
        <v>10</v>
      </c>
      <c r="W110" s="108">
        <v>1</v>
      </c>
      <c r="X110" s="113">
        <v>2016</v>
      </c>
      <c r="Y110" s="113">
        <v>57</v>
      </c>
      <c r="Z110" s="113">
        <v>0</v>
      </c>
      <c r="AA110" s="114" t="s">
        <v>95</v>
      </c>
      <c r="AB110" s="108">
        <v>195</v>
      </c>
      <c r="AC110" s="109" t="s">
        <v>95</v>
      </c>
      <c r="AD110" s="196" t="s">
        <v>459</v>
      </c>
      <c r="AE110" s="196" t="s">
        <v>95</v>
      </c>
      <c r="AF110" s="197">
        <f>AE110-AD110</f>
        <v>-11</v>
      </c>
      <c r="AG110" s="198">
        <f>IF(AI110="SI", 0,J110)</f>
        <v>587.73</v>
      </c>
      <c r="AH110" s="199">
        <f>AG110*AF110</f>
        <v>-6465.0300000000007</v>
      </c>
      <c r="AI110" s="200"/>
    </row>
    <row r="111" spans="1:35">
      <c r="A111" s="108">
        <v>2016</v>
      </c>
      <c r="B111" s="108">
        <v>82</v>
      </c>
      <c r="C111" s="109" t="s">
        <v>127</v>
      </c>
      <c r="D111" s="194" t="s">
        <v>471</v>
      </c>
      <c r="E111" s="109" t="s">
        <v>470</v>
      </c>
      <c r="F111" s="111"/>
      <c r="G111" s="112">
        <v>671</v>
      </c>
      <c r="H111" s="112">
        <v>121</v>
      </c>
      <c r="I111" s="143" t="s">
        <v>113</v>
      </c>
      <c r="J111" s="112">
        <f>IF(I111="SI", G111-H111,G111)</f>
        <v>550</v>
      </c>
      <c r="K111" s="195" t="s">
        <v>464</v>
      </c>
      <c r="L111" s="108">
        <v>2016</v>
      </c>
      <c r="M111" s="108">
        <v>908</v>
      </c>
      <c r="N111" s="109" t="s">
        <v>448</v>
      </c>
      <c r="O111" s="111" t="s">
        <v>466</v>
      </c>
      <c r="P111" s="109" t="s">
        <v>467</v>
      </c>
      <c r="Q111" s="109" t="s">
        <v>467</v>
      </c>
      <c r="R111" s="108" t="s">
        <v>85</v>
      </c>
      <c r="S111" s="111" t="s">
        <v>85</v>
      </c>
      <c r="T111" s="108">
        <v>2090606</v>
      </c>
      <c r="U111" s="108">
        <v>9080</v>
      </c>
      <c r="V111" s="108">
        <v>10</v>
      </c>
      <c r="W111" s="108">
        <v>1</v>
      </c>
      <c r="X111" s="113">
        <v>2016</v>
      </c>
      <c r="Y111" s="113">
        <v>58</v>
      </c>
      <c r="Z111" s="113">
        <v>0</v>
      </c>
      <c r="AA111" s="114" t="s">
        <v>95</v>
      </c>
      <c r="AB111" s="108">
        <v>196</v>
      </c>
      <c r="AC111" s="109" t="s">
        <v>95</v>
      </c>
      <c r="AD111" s="196" t="s">
        <v>459</v>
      </c>
      <c r="AE111" s="196" t="s">
        <v>95</v>
      </c>
      <c r="AF111" s="197">
        <f>AE111-AD111</f>
        <v>-11</v>
      </c>
      <c r="AG111" s="198">
        <f>IF(AI111="SI", 0,J111)</f>
        <v>550</v>
      </c>
      <c r="AH111" s="199">
        <f>AG111*AF111</f>
        <v>-6050</v>
      </c>
      <c r="AI111" s="200"/>
    </row>
    <row r="112" spans="1:35">
      <c r="A112" s="108">
        <v>2016</v>
      </c>
      <c r="B112" s="108">
        <v>83</v>
      </c>
      <c r="C112" s="109" t="s">
        <v>95</v>
      </c>
      <c r="D112" s="194" t="s">
        <v>472</v>
      </c>
      <c r="E112" s="109" t="s">
        <v>473</v>
      </c>
      <c r="F112" s="111"/>
      <c r="G112" s="112">
        <v>502.15</v>
      </c>
      <c r="H112" s="112">
        <v>87.67</v>
      </c>
      <c r="I112" s="143" t="s">
        <v>113</v>
      </c>
      <c r="J112" s="112">
        <f>IF(I112="SI", G112-H112,G112)</f>
        <v>414.47999999999996</v>
      </c>
      <c r="K112" s="195" t="s">
        <v>464</v>
      </c>
      <c r="L112" s="108">
        <v>2016</v>
      </c>
      <c r="M112" s="108">
        <v>954</v>
      </c>
      <c r="N112" s="109" t="s">
        <v>453</v>
      </c>
      <c r="O112" s="111" t="s">
        <v>466</v>
      </c>
      <c r="P112" s="109" t="s">
        <v>467</v>
      </c>
      <c r="Q112" s="109" t="s">
        <v>467</v>
      </c>
      <c r="R112" s="108" t="s">
        <v>85</v>
      </c>
      <c r="S112" s="111" t="s">
        <v>85</v>
      </c>
      <c r="T112" s="108">
        <v>2090606</v>
      </c>
      <c r="U112" s="108">
        <v>9080</v>
      </c>
      <c r="V112" s="108">
        <v>10</v>
      </c>
      <c r="W112" s="108">
        <v>1</v>
      </c>
      <c r="X112" s="113">
        <v>2016</v>
      </c>
      <c r="Y112" s="113">
        <v>59</v>
      </c>
      <c r="Z112" s="113">
        <v>0</v>
      </c>
      <c r="AA112" s="114" t="s">
        <v>95</v>
      </c>
      <c r="AB112" s="108">
        <v>197</v>
      </c>
      <c r="AC112" s="109" t="s">
        <v>95</v>
      </c>
      <c r="AD112" s="196" t="s">
        <v>474</v>
      </c>
      <c r="AE112" s="196" t="s">
        <v>95</v>
      </c>
      <c r="AF112" s="197">
        <f>AE112-AD112</f>
        <v>-21</v>
      </c>
      <c r="AG112" s="198">
        <f>IF(AI112="SI", 0,J112)</f>
        <v>414.47999999999996</v>
      </c>
      <c r="AH112" s="199">
        <f>AG112*AF112</f>
        <v>-8704.08</v>
      </c>
      <c r="AI112" s="200"/>
    </row>
    <row r="113" spans="1:35">
      <c r="A113" s="108">
        <v>2016</v>
      </c>
      <c r="B113" s="108">
        <v>84</v>
      </c>
      <c r="C113" s="109" t="s">
        <v>95</v>
      </c>
      <c r="D113" s="194" t="s">
        <v>475</v>
      </c>
      <c r="E113" s="109" t="s">
        <v>473</v>
      </c>
      <c r="F113" s="111"/>
      <c r="G113" s="112">
        <v>671</v>
      </c>
      <c r="H113" s="112">
        <v>121</v>
      </c>
      <c r="I113" s="143" t="s">
        <v>113</v>
      </c>
      <c r="J113" s="112">
        <f>IF(I113="SI", G113-H113,G113)</f>
        <v>550</v>
      </c>
      <c r="K113" s="195" t="s">
        <v>464</v>
      </c>
      <c r="L113" s="108">
        <v>2016</v>
      </c>
      <c r="M113" s="108">
        <v>955</v>
      </c>
      <c r="N113" s="109" t="s">
        <v>453</v>
      </c>
      <c r="O113" s="111" t="s">
        <v>466</v>
      </c>
      <c r="P113" s="109" t="s">
        <v>467</v>
      </c>
      <c r="Q113" s="109" t="s">
        <v>467</v>
      </c>
      <c r="R113" s="108" t="s">
        <v>85</v>
      </c>
      <c r="S113" s="111" t="s">
        <v>85</v>
      </c>
      <c r="T113" s="108">
        <v>2090606</v>
      </c>
      <c r="U113" s="108">
        <v>9080</v>
      </c>
      <c r="V113" s="108">
        <v>10</v>
      </c>
      <c r="W113" s="108">
        <v>1</v>
      </c>
      <c r="X113" s="113">
        <v>2016</v>
      </c>
      <c r="Y113" s="113">
        <v>60</v>
      </c>
      <c r="Z113" s="113">
        <v>0</v>
      </c>
      <c r="AA113" s="114" t="s">
        <v>95</v>
      </c>
      <c r="AB113" s="108">
        <v>198</v>
      </c>
      <c r="AC113" s="109" t="s">
        <v>95</v>
      </c>
      <c r="AD113" s="196" t="s">
        <v>474</v>
      </c>
      <c r="AE113" s="196" t="s">
        <v>95</v>
      </c>
      <c r="AF113" s="197">
        <f>AE113-AD113</f>
        <v>-21</v>
      </c>
      <c r="AG113" s="198">
        <f>IF(AI113="SI", 0,J113)</f>
        <v>550</v>
      </c>
      <c r="AH113" s="199">
        <f>AG113*AF113</f>
        <v>-11550</v>
      </c>
      <c r="AI113" s="200"/>
    </row>
    <row r="114" spans="1:35">
      <c r="A114" s="108">
        <v>2016</v>
      </c>
      <c r="B114" s="108">
        <v>85</v>
      </c>
      <c r="C114" s="109" t="s">
        <v>427</v>
      </c>
      <c r="D114" s="194" t="s">
        <v>476</v>
      </c>
      <c r="E114" s="109" t="s">
        <v>391</v>
      </c>
      <c r="F114" s="111" t="s">
        <v>477</v>
      </c>
      <c r="G114" s="112">
        <v>963.33</v>
      </c>
      <c r="H114" s="112">
        <v>183.99</v>
      </c>
      <c r="I114" s="143" t="s">
        <v>113</v>
      </c>
      <c r="J114" s="112">
        <f>IF(I114="SI", G114-H114,G114)</f>
        <v>779.34</v>
      </c>
      <c r="K114" s="195" t="s">
        <v>328</v>
      </c>
      <c r="L114" s="108">
        <v>2016</v>
      </c>
      <c r="M114" s="108">
        <v>768</v>
      </c>
      <c r="N114" s="109" t="s">
        <v>465</v>
      </c>
      <c r="O114" s="111" t="s">
        <v>251</v>
      </c>
      <c r="P114" s="109" t="s">
        <v>252</v>
      </c>
      <c r="Q114" s="109" t="s">
        <v>80</v>
      </c>
      <c r="R114" s="108" t="s">
        <v>85</v>
      </c>
      <c r="S114" s="111" t="s">
        <v>85</v>
      </c>
      <c r="T114" s="108">
        <v>1010203</v>
      </c>
      <c r="U114" s="108">
        <v>140</v>
      </c>
      <c r="V114" s="108">
        <v>450</v>
      </c>
      <c r="W114" s="108">
        <v>5</v>
      </c>
      <c r="X114" s="113">
        <v>2016</v>
      </c>
      <c r="Y114" s="113">
        <v>30</v>
      </c>
      <c r="Z114" s="113">
        <v>0</v>
      </c>
      <c r="AA114" s="114" t="s">
        <v>427</v>
      </c>
      <c r="AB114" s="108">
        <v>235</v>
      </c>
      <c r="AC114" s="109" t="s">
        <v>427</v>
      </c>
      <c r="AD114" s="196" t="s">
        <v>478</v>
      </c>
      <c r="AE114" s="196" t="s">
        <v>427</v>
      </c>
      <c r="AF114" s="197">
        <f>AE114-AD114</f>
        <v>58</v>
      </c>
      <c r="AG114" s="198">
        <f>IF(AI114="SI", 0,J114)</f>
        <v>779.34</v>
      </c>
      <c r="AH114" s="199">
        <f>AG114*AF114</f>
        <v>45201.72</v>
      </c>
      <c r="AI114" s="200"/>
    </row>
    <row r="115" spans="1:35">
      <c r="A115" s="108">
        <v>2016</v>
      </c>
      <c r="B115" s="108">
        <v>86</v>
      </c>
      <c r="C115" s="109" t="s">
        <v>427</v>
      </c>
      <c r="D115" s="194" t="s">
        <v>479</v>
      </c>
      <c r="E115" s="109" t="s">
        <v>480</v>
      </c>
      <c r="F115" s="111" t="s">
        <v>477</v>
      </c>
      <c r="G115" s="112">
        <v>346.08</v>
      </c>
      <c r="H115" s="112">
        <v>65.89</v>
      </c>
      <c r="I115" s="143" t="s">
        <v>113</v>
      </c>
      <c r="J115" s="112">
        <f>IF(I115="SI", G115-H115,G115)</f>
        <v>280.19</v>
      </c>
      <c r="K115" s="195" t="s">
        <v>328</v>
      </c>
      <c r="L115" s="108">
        <v>2016</v>
      </c>
      <c r="M115" s="108">
        <v>1261</v>
      </c>
      <c r="N115" s="109" t="s">
        <v>382</v>
      </c>
      <c r="O115" s="111" t="s">
        <v>251</v>
      </c>
      <c r="P115" s="109" t="s">
        <v>252</v>
      </c>
      <c r="Q115" s="109" t="s">
        <v>80</v>
      </c>
      <c r="R115" s="108" t="s">
        <v>85</v>
      </c>
      <c r="S115" s="111" t="s">
        <v>85</v>
      </c>
      <c r="T115" s="108">
        <v>1010203</v>
      </c>
      <c r="U115" s="108">
        <v>140</v>
      </c>
      <c r="V115" s="108">
        <v>450</v>
      </c>
      <c r="W115" s="108">
        <v>5</v>
      </c>
      <c r="X115" s="113">
        <v>2016</v>
      </c>
      <c r="Y115" s="113">
        <v>30</v>
      </c>
      <c r="Z115" s="113">
        <v>0</v>
      </c>
      <c r="AA115" s="114" t="s">
        <v>427</v>
      </c>
      <c r="AB115" s="108">
        <v>235</v>
      </c>
      <c r="AC115" s="109" t="s">
        <v>427</v>
      </c>
      <c r="AD115" s="196" t="s">
        <v>481</v>
      </c>
      <c r="AE115" s="196" t="s">
        <v>427</v>
      </c>
      <c r="AF115" s="197">
        <f>AE115-AD115</f>
        <v>-3</v>
      </c>
      <c r="AG115" s="198">
        <f>IF(AI115="SI", 0,J115)</f>
        <v>280.19</v>
      </c>
      <c r="AH115" s="199">
        <f>AG115*AF115</f>
        <v>-840.56999999999994</v>
      </c>
      <c r="AI115" s="200"/>
    </row>
    <row r="116" spans="1:35">
      <c r="A116" s="108">
        <v>2016</v>
      </c>
      <c r="B116" s="108">
        <v>87</v>
      </c>
      <c r="C116" s="109" t="s">
        <v>427</v>
      </c>
      <c r="D116" s="194" t="s">
        <v>482</v>
      </c>
      <c r="E116" s="109" t="s">
        <v>420</v>
      </c>
      <c r="F116" s="111" t="s">
        <v>378</v>
      </c>
      <c r="G116" s="112">
        <v>20.79</v>
      </c>
      <c r="H116" s="112">
        <v>3.67</v>
      </c>
      <c r="I116" s="143" t="s">
        <v>113</v>
      </c>
      <c r="J116" s="112">
        <f>IF(I116="SI", G116-H116,G116)</f>
        <v>17.119999999999997</v>
      </c>
      <c r="K116" s="195" t="s">
        <v>361</v>
      </c>
      <c r="L116" s="108">
        <v>2016</v>
      </c>
      <c r="M116" s="108">
        <v>854</v>
      </c>
      <c r="N116" s="109" t="s">
        <v>483</v>
      </c>
      <c r="O116" s="111" t="s">
        <v>234</v>
      </c>
      <c r="P116" s="109" t="s">
        <v>235</v>
      </c>
      <c r="Q116" s="109" t="s">
        <v>235</v>
      </c>
      <c r="R116" s="108" t="s">
        <v>85</v>
      </c>
      <c r="S116" s="111" t="s">
        <v>85</v>
      </c>
      <c r="T116" s="108">
        <v>1010203</v>
      </c>
      <c r="U116" s="108">
        <v>140</v>
      </c>
      <c r="V116" s="108">
        <v>450</v>
      </c>
      <c r="W116" s="108">
        <v>4</v>
      </c>
      <c r="X116" s="113">
        <v>2016</v>
      </c>
      <c r="Y116" s="113">
        <v>29</v>
      </c>
      <c r="Z116" s="113">
        <v>0</v>
      </c>
      <c r="AA116" s="114" t="s">
        <v>427</v>
      </c>
      <c r="AB116" s="108">
        <v>236</v>
      </c>
      <c r="AC116" s="109" t="s">
        <v>427</v>
      </c>
      <c r="AD116" s="196" t="s">
        <v>484</v>
      </c>
      <c r="AE116" s="196" t="s">
        <v>427</v>
      </c>
      <c r="AF116" s="197">
        <f>AE116-AD116</f>
        <v>51</v>
      </c>
      <c r="AG116" s="198">
        <f>IF(AI116="SI", 0,J116)</f>
        <v>17.119999999999997</v>
      </c>
      <c r="AH116" s="199">
        <f>AG116*AF116</f>
        <v>873.11999999999989</v>
      </c>
      <c r="AI116" s="200"/>
    </row>
    <row r="117" spans="1:35">
      <c r="A117" s="108">
        <v>2016</v>
      </c>
      <c r="B117" s="108">
        <v>88</v>
      </c>
      <c r="C117" s="109" t="s">
        <v>427</v>
      </c>
      <c r="D117" s="194" t="s">
        <v>485</v>
      </c>
      <c r="E117" s="109" t="s">
        <v>486</v>
      </c>
      <c r="F117" s="111" t="s">
        <v>378</v>
      </c>
      <c r="G117" s="112">
        <v>32.15</v>
      </c>
      <c r="H117" s="112">
        <v>5.8</v>
      </c>
      <c r="I117" s="143" t="s">
        <v>113</v>
      </c>
      <c r="J117" s="112">
        <f>IF(I117="SI", G117-H117,G117)</f>
        <v>26.349999999999998</v>
      </c>
      <c r="K117" s="195" t="s">
        <v>361</v>
      </c>
      <c r="L117" s="108">
        <v>2016</v>
      </c>
      <c r="M117" s="108">
        <v>1077</v>
      </c>
      <c r="N117" s="109" t="s">
        <v>487</v>
      </c>
      <c r="O117" s="111" t="s">
        <v>234</v>
      </c>
      <c r="P117" s="109" t="s">
        <v>235</v>
      </c>
      <c r="Q117" s="109" t="s">
        <v>235</v>
      </c>
      <c r="R117" s="108" t="s">
        <v>85</v>
      </c>
      <c r="S117" s="111" t="s">
        <v>85</v>
      </c>
      <c r="T117" s="108">
        <v>1010203</v>
      </c>
      <c r="U117" s="108">
        <v>140</v>
      </c>
      <c r="V117" s="108">
        <v>450</v>
      </c>
      <c r="W117" s="108">
        <v>4</v>
      </c>
      <c r="X117" s="113">
        <v>2016</v>
      </c>
      <c r="Y117" s="113">
        <v>29</v>
      </c>
      <c r="Z117" s="113">
        <v>0</v>
      </c>
      <c r="AA117" s="114" t="s">
        <v>427</v>
      </c>
      <c r="AB117" s="108">
        <v>236</v>
      </c>
      <c r="AC117" s="109" t="s">
        <v>427</v>
      </c>
      <c r="AD117" s="196" t="s">
        <v>488</v>
      </c>
      <c r="AE117" s="196" t="s">
        <v>427</v>
      </c>
      <c r="AF117" s="197">
        <f>AE117-AD117</f>
        <v>20</v>
      </c>
      <c r="AG117" s="198">
        <f>IF(AI117="SI", 0,J117)</f>
        <v>26.349999999999998</v>
      </c>
      <c r="AH117" s="199">
        <f>AG117*AF117</f>
        <v>527</v>
      </c>
      <c r="AI117" s="200"/>
    </row>
    <row r="118" spans="1:35">
      <c r="A118" s="108">
        <v>2016</v>
      </c>
      <c r="B118" s="108">
        <v>89</v>
      </c>
      <c r="C118" s="109" t="s">
        <v>427</v>
      </c>
      <c r="D118" s="194" t="s">
        <v>489</v>
      </c>
      <c r="E118" s="109" t="s">
        <v>490</v>
      </c>
      <c r="F118" s="111" t="s">
        <v>378</v>
      </c>
      <c r="G118" s="112">
        <v>34.270000000000003</v>
      </c>
      <c r="H118" s="112">
        <v>6.13</v>
      </c>
      <c r="I118" s="143" t="s">
        <v>113</v>
      </c>
      <c r="J118" s="112">
        <f>IF(I118="SI", G118-H118,G118)</f>
        <v>28.140000000000004</v>
      </c>
      <c r="K118" s="195" t="s">
        <v>361</v>
      </c>
      <c r="L118" s="108">
        <v>2016</v>
      </c>
      <c r="M118" s="108">
        <v>1250</v>
      </c>
      <c r="N118" s="109" t="s">
        <v>488</v>
      </c>
      <c r="O118" s="111" t="s">
        <v>234</v>
      </c>
      <c r="P118" s="109" t="s">
        <v>235</v>
      </c>
      <c r="Q118" s="109" t="s">
        <v>235</v>
      </c>
      <c r="R118" s="108" t="s">
        <v>85</v>
      </c>
      <c r="S118" s="111" t="s">
        <v>85</v>
      </c>
      <c r="T118" s="108">
        <v>1010203</v>
      </c>
      <c r="U118" s="108">
        <v>140</v>
      </c>
      <c r="V118" s="108">
        <v>450</v>
      </c>
      <c r="W118" s="108">
        <v>4</v>
      </c>
      <c r="X118" s="113">
        <v>2016</v>
      </c>
      <c r="Y118" s="113">
        <v>29</v>
      </c>
      <c r="Z118" s="113">
        <v>0</v>
      </c>
      <c r="AA118" s="114" t="s">
        <v>427</v>
      </c>
      <c r="AB118" s="108">
        <v>236</v>
      </c>
      <c r="AC118" s="109" t="s">
        <v>427</v>
      </c>
      <c r="AD118" s="196" t="s">
        <v>491</v>
      </c>
      <c r="AE118" s="196" t="s">
        <v>427</v>
      </c>
      <c r="AF118" s="197">
        <f>AE118-AD118</f>
        <v>-9</v>
      </c>
      <c r="AG118" s="198">
        <f>IF(AI118="SI", 0,J118)</f>
        <v>28.140000000000004</v>
      </c>
      <c r="AH118" s="199">
        <f>AG118*AF118</f>
        <v>-253.26000000000005</v>
      </c>
      <c r="AI118" s="200"/>
    </row>
    <row r="119" spans="1:35">
      <c r="A119" s="108">
        <v>2016</v>
      </c>
      <c r="B119" s="108">
        <v>90</v>
      </c>
      <c r="C119" s="109" t="s">
        <v>427</v>
      </c>
      <c r="D119" s="194" t="s">
        <v>492</v>
      </c>
      <c r="E119" s="109" t="s">
        <v>391</v>
      </c>
      <c r="F119" s="111" t="s">
        <v>281</v>
      </c>
      <c r="G119" s="112">
        <v>36.6</v>
      </c>
      <c r="H119" s="112">
        <v>6.6</v>
      </c>
      <c r="I119" s="143" t="s">
        <v>113</v>
      </c>
      <c r="J119" s="112">
        <f>IF(I119="SI", G119-H119,G119)</f>
        <v>30</v>
      </c>
      <c r="K119" s="195" t="s">
        <v>361</v>
      </c>
      <c r="L119" s="108">
        <v>2016</v>
      </c>
      <c r="M119" s="108">
        <v>770</v>
      </c>
      <c r="N119" s="109" t="s">
        <v>465</v>
      </c>
      <c r="O119" s="111" t="s">
        <v>282</v>
      </c>
      <c r="P119" s="109" t="s">
        <v>283</v>
      </c>
      <c r="Q119" s="109" t="s">
        <v>80</v>
      </c>
      <c r="R119" s="108" t="s">
        <v>85</v>
      </c>
      <c r="S119" s="111" t="s">
        <v>85</v>
      </c>
      <c r="T119" s="108">
        <v>1010203</v>
      </c>
      <c r="U119" s="108">
        <v>140</v>
      </c>
      <c r="V119" s="108">
        <v>450</v>
      </c>
      <c r="W119" s="108">
        <v>4</v>
      </c>
      <c r="X119" s="113">
        <v>2016</v>
      </c>
      <c r="Y119" s="113">
        <v>29</v>
      </c>
      <c r="Z119" s="113">
        <v>0</v>
      </c>
      <c r="AA119" s="114" t="s">
        <v>427</v>
      </c>
      <c r="AB119" s="108">
        <v>238</v>
      </c>
      <c r="AC119" s="109" t="s">
        <v>427</v>
      </c>
      <c r="AD119" s="196" t="s">
        <v>424</v>
      </c>
      <c r="AE119" s="196" t="s">
        <v>427</v>
      </c>
      <c r="AF119" s="197">
        <f>AE119-AD119</f>
        <v>57</v>
      </c>
      <c r="AG119" s="198">
        <f>IF(AI119="SI", 0,J119)</f>
        <v>30</v>
      </c>
      <c r="AH119" s="199">
        <f>AG119*AF119</f>
        <v>1710</v>
      </c>
      <c r="AI119" s="200"/>
    </row>
    <row r="120" spans="1:35">
      <c r="A120" s="108">
        <v>2016</v>
      </c>
      <c r="B120" s="108">
        <v>91</v>
      </c>
      <c r="C120" s="109" t="s">
        <v>427</v>
      </c>
      <c r="D120" s="194" t="s">
        <v>493</v>
      </c>
      <c r="E120" s="109" t="s">
        <v>480</v>
      </c>
      <c r="F120" s="111" t="s">
        <v>281</v>
      </c>
      <c r="G120" s="112">
        <v>36.6</v>
      </c>
      <c r="H120" s="112">
        <v>6.6</v>
      </c>
      <c r="I120" s="143" t="s">
        <v>113</v>
      </c>
      <c r="J120" s="112">
        <f>IF(I120="SI", G120-H120,G120)</f>
        <v>30</v>
      </c>
      <c r="K120" s="195" t="s">
        <v>361</v>
      </c>
      <c r="L120" s="108">
        <v>2016</v>
      </c>
      <c r="M120" s="108">
        <v>1199</v>
      </c>
      <c r="N120" s="109" t="s">
        <v>480</v>
      </c>
      <c r="O120" s="111" t="s">
        <v>282</v>
      </c>
      <c r="P120" s="109" t="s">
        <v>283</v>
      </c>
      <c r="Q120" s="109" t="s">
        <v>80</v>
      </c>
      <c r="R120" s="108" t="s">
        <v>85</v>
      </c>
      <c r="S120" s="111" t="s">
        <v>85</v>
      </c>
      <c r="T120" s="108">
        <v>1010203</v>
      </c>
      <c r="U120" s="108">
        <v>140</v>
      </c>
      <c r="V120" s="108">
        <v>450</v>
      </c>
      <c r="W120" s="108">
        <v>4</v>
      </c>
      <c r="X120" s="113">
        <v>2016</v>
      </c>
      <c r="Y120" s="113">
        <v>29</v>
      </c>
      <c r="Z120" s="113">
        <v>0</v>
      </c>
      <c r="AA120" s="114" t="s">
        <v>427</v>
      </c>
      <c r="AB120" s="108">
        <v>238</v>
      </c>
      <c r="AC120" s="109" t="s">
        <v>427</v>
      </c>
      <c r="AD120" s="196" t="s">
        <v>494</v>
      </c>
      <c r="AE120" s="196" t="s">
        <v>427</v>
      </c>
      <c r="AF120" s="197">
        <f>AE120-AD120</f>
        <v>-4</v>
      </c>
      <c r="AG120" s="198">
        <f>IF(AI120="SI", 0,J120)</f>
        <v>30</v>
      </c>
      <c r="AH120" s="199">
        <f>AG120*AF120</f>
        <v>-120</v>
      </c>
      <c r="AI120" s="200"/>
    </row>
    <row r="121" spans="1:35">
      <c r="A121" s="108">
        <v>2016</v>
      </c>
      <c r="B121" s="108">
        <v>92</v>
      </c>
      <c r="C121" s="109" t="s">
        <v>427</v>
      </c>
      <c r="D121" s="194" t="s">
        <v>495</v>
      </c>
      <c r="E121" s="109" t="s">
        <v>430</v>
      </c>
      <c r="F121" s="111" t="s">
        <v>496</v>
      </c>
      <c r="G121" s="112">
        <v>164.7</v>
      </c>
      <c r="H121" s="112">
        <v>29.7</v>
      </c>
      <c r="I121" s="143" t="s">
        <v>113</v>
      </c>
      <c r="J121" s="112">
        <f>IF(I121="SI", G121-H121,G121)</f>
        <v>135</v>
      </c>
      <c r="K121" s="195" t="s">
        <v>497</v>
      </c>
      <c r="L121" s="108">
        <v>2016</v>
      </c>
      <c r="M121" s="108">
        <v>914</v>
      </c>
      <c r="N121" s="109" t="s">
        <v>448</v>
      </c>
      <c r="O121" s="111" t="s">
        <v>180</v>
      </c>
      <c r="P121" s="109" t="s">
        <v>181</v>
      </c>
      <c r="Q121" s="109" t="s">
        <v>80</v>
      </c>
      <c r="R121" s="108" t="s">
        <v>85</v>
      </c>
      <c r="S121" s="111" t="s">
        <v>85</v>
      </c>
      <c r="T121" s="108">
        <v>1010202</v>
      </c>
      <c r="U121" s="108">
        <v>130</v>
      </c>
      <c r="V121" s="108">
        <v>450</v>
      </c>
      <c r="W121" s="108">
        <v>1</v>
      </c>
      <c r="X121" s="113">
        <v>2016</v>
      </c>
      <c r="Y121" s="113">
        <v>47</v>
      </c>
      <c r="Z121" s="113">
        <v>0</v>
      </c>
      <c r="AA121" s="114" t="s">
        <v>427</v>
      </c>
      <c r="AB121" s="108">
        <v>237</v>
      </c>
      <c r="AC121" s="109" t="s">
        <v>427</v>
      </c>
      <c r="AD121" s="196" t="s">
        <v>498</v>
      </c>
      <c r="AE121" s="196" t="s">
        <v>427</v>
      </c>
      <c r="AF121" s="197">
        <f>AE121-AD121</f>
        <v>59</v>
      </c>
      <c r="AG121" s="198">
        <f>IF(AI121="SI", 0,J121)</f>
        <v>135</v>
      </c>
      <c r="AH121" s="199">
        <f>AG121*AF121</f>
        <v>7965</v>
      </c>
      <c r="AI121" s="200"/>
    </row>
    <row r="122" spans="1:35">
      <c r="A122" s="108">
        <v>2016</v>
      </c>
      <c r="B122" s="108">
        <v>93</v>
      </c>
      <c r="C122" s="109" t="s">
        <v>427</v>
      </c>
      <c r="D122" s="194" t="s">
        <v>499</v>
      </c>
      <c r="E122" s="109" t="s">
        <v>484</v>
      </c>
      <c r="F122" s="111" t="s">
        <v>500</v>
      </c>
      <c r="G122" s="112">
        <v>183</v>
      </c>
      <c r="H122" s="112">
        <v>33</v>
      </c>
      <c r="I122" s="143" t="s">
        <v>113</v>
      </c>
      <c r="J122" s="112">
        <f>IF(I122="SI", G122-H122,G122)</f>
        <v>150</v>
      </c>
      <c r="K122" s="195" t="s">
        <v>501</v>
      </c>
      <c r="L122" s="108">
        <v>2016</v>
      </c>
      <c r="M122" s="108">
        <v>1052</v>
      </c>
      <c r="N122" s="109" t="s">
        <v>487</v>
      </c>
      <c r="O122" s="111" t="s">
        <v>502</v>
      </c>
      <c r="P122" s="109" t="s">
        <v>503</v>
      </c>
      <c r="Q122" s="109" t="s">
        <v>504</v>
      </c>
      <c r="R122" s="108" t="s">
        <v>85</v>
      </c>
      <c r="S122" s="111" t="s">
        <v>85</v>
      </c>
      <c r="T122" s="108">
        <v>1010108</v>
      </c>
      <c r="U122" s="108">
        <v>80</v>
      </c>
      <c r="V122" s="108">
        <v>80</v>
      </c>
      <c r="W122" s="108">
        <v>99</v>
      </c>
      <c r="X122" s="113">
        <v>2016</v>
      </c>
      <c r="Y122" s="113">
        <v>64</v>
      </c>
      <c r="Z122" s="113">
        <v>0</v>
      </c>
      <c r="AA122" s="114" t="s">
        <v>427</v>
      </c>
      <c r="AB122" s="108">
        <v>241</v>
      </c>
      <c r="AC122" s="109" t="s">
        <v>427</v>
      </c>
      <c r="AD122" s="196" t="s">
        <v>505</v>
      </c>
      <c r="AE122" s="196" t="s">
        <v>427</v>
      </c>
      <c r="AF122" s="197">
        <f>AE122-AD122</f>
        <v>21</v>
      </c>
      <c r="AG122" s="198">
        <f>IF(AI122="SI", 0,J122)</f>
        <v>150</v>
      </c>
      <c r="AH122" s="199">
        <f>AG122*AF122</f>
        <v>3150</v>
      </c>
      <c r="AI122" s="200"/>
    </row>
    <row r="123" spans="1:35">
      <c r="A123" s="108">
        <v>2016</v>
      </c>
      <c r="B123" s="108">
        <v>94</v>
      </c>
      <c r="C123" s="109" t="s">
        <v>427</v>
      </c>
      <c r="D123" s="194" t="s">
        <v>506</v>
      </c>
      <c r="E123" s="109" t="s">
        <v>299</v>
      </c>
      <c r="F123" s="111" t="s">
        <v>239</v>
      </c>
      <c r="G123" s="112">
        <v>103.7</v>
      </c>
      <c r="H123" s="112">
        <v>18.7</v>
      </c>
      <c r="I123" s="143" t="s">
        <v>113</v>
      </c>
      <c r="J123" s="112">
        <f>IF(I123="SI", G123-H123,G123)</f>
        <v>85</v>
      </c>
      <c r="K123" s="195" t="s">
        <v>386</v>
      </c>
      <c r="L123" s="108">
        <v>2016</v>
      </c>
      <c r="M123" s="108">
        <v>800</v>
      </c>
      <c r="N123" s="109" t="s">
        <v>465</v>
      </c>
      <c r="O123" s="111" t="s">
        <v>241</v>
      </c>
      <c r="P123" s="109" t="s">
        <v>242</v>
      </c>
      <c r="Q123" s="109" t="s">
        <v>80</v>
      </c>
      <c r="R123" s="108" t="s">
        <v>85</v>
      </c>
      <c r="S123" s="111" t="s">
        <v>85</v>
      </c>
      <c r="T123" s="108">
        <v>1010204</v>
      </c>
      <c r="U123" s="108">
        <v>150</v>
      </c>
      <c r="V123" s="108">
        <v>470</v>
      </c>
      <c r="W123" s="108">
        <v>99</v>
      </c>
      <c r="X123" s="113">
        <v>2016</v>
      </c>
      <c r="Y123" s="113">
        <v>35</v>
      </c>
      <c r="Z123" s="113">
        <v>0</v>
      </c>
      <c r="AA123" s="114" t="s">
        <v>427</v>
      </c>
      <c r="AB123" s="108">
        <v>239</v>
      </c>
      <c r="AC123" s="109" t="s">
        <v>427</v>
      </c>
      <c r="AD123" s="196" t="s">
        <v>391</v>
      </c>
      <c r="AE123" s="196" t="s">
        <v>427</v>
      </c>
      <c r="AF123" s="197">
        <f>AE123-AD123</f>
        <v>88</v>
      </c>
      <c r="AG123" s="198">
        <f>IF(AI123="SI", 0,J123)</f>
        <v>85</v>
      </c>
      <c r="AH123" s="199">
        <f>AG123*AF123</f>
        <v>7480</v>
      </c>
      <c r="AI123" s="200"/>
    </row>
    <row r="124" spans="1:35">
      <c r="A124" s="108">
        <v>2016</v>
      </c>
      <c r="B124" s="108">
        <v>95</v>
      </c>
      <c r="C124" s="109" t="s">
        <v>427</v>
      </c>
      <c r="D124" s="194" t="s">
        <v>507</v>
      </c>
      <c r="E124" s="109" t="s">
        <v>391</v>
      </c>
      <c r="F124" s="111" t="s">
        <v>508</v>
      </c>
      <c r="G124" s="112">
        <v>72.94</v>
      </c>
      <c r="H124" s="112">
        <v>14.24</v>
      </c>
      <c r="I124" s="143" t="s">
        <v>113</v>
      </c>
      <c r="J124" s="112">
        <f>IF(I124="SI", G124-H124,G124)</f>
        <v>58.699999999999996</v>
      </c>
      <c r="K124" s="195" t="s">
        <v>328</v>
      </c>
      <c r="L124" s="108">
        <v>2016</v>
      </c>
      <c r="M124" s="108">
        <v>779</v>
      </c>
      <c r="N124" s="109" t="s">
        <v>465</v>
      </c>
      <c r="O124" s="111" t="s">
        <v>247</v>
      </c>
      <c r="P124" s="109" t="s">
        <v>248</v>
      </c>
      <c r="Q124" s="109" t="s">
        <v>80</v>
      </c>
      <c r="R124" s="108" t="s">
        <v>85</v>
      </c>
      <c r="S124" s="111" t="s">
        <v>85</v>
      </c>
      <c r="T124" s="108">
        <v>1010203</v>
      </c>
      <c r="U124" s="108">
        <v>140</v>
      </c>
      <c r="V124" s="108">
        <v>450</v>
      </c>
      <c r="W124" s="108">
        <v>5</v>
      </c>
      <c r="X124" s="113">
        <v>2016</v>
      </c>
      <c r="Y124" s="113">
        <v>30</v>
      </c>
      <c r="Z124" s="113">
        <v>0</v>
      </c>
      <c r="AA124" s="114" t="s">
        <v>427</v>
      </c>
      <c r="AB124" s="108">
        <v>240</v>
      </c>
      <c r="AC124" s="109" t="s">
        <v>427</v>
      </c>
      <c r="AD124" s="196" t="s">
        <v>480</v>
      </c>
      <c r="AE124" s="196" t="s">
        <v>427</v>
      </c>
      <c r="AF124" s="197">
        <f>AE124-AD124</f>
        <v>27</v>
      </c>
      <c r="AG124" s="198">
        <f>IF(AI124="SI", 0,J124)</f>
        <v>58.699999999999996</v>
      </c>
      <c r="AH124" s="199">
        <f>AG124*AF124</f>
        <v>1584.8999999999999</v>
      </c>
      <c r="AI124" s="200"/>
    </row>
    <row r="125" spans="1:35">
      <c r="A125" s="108">
        <v>2016</v>
      </c>
      <c r="B125" s="108">
        <v>96</v>
      </c>
      <c r="C125" s="109" t="s">
        <v>427</v>
      </c>
      <c r="D125" s="194" t="s">
        <v>509</v>
      </c>
      <c r="E125" s="109" t="s">
        <v>480</v>
      </c>
      <c r="F125" s="111" t="s">
        <v>510</v>
      </c>
      <c r="G125" s="112">
        <v>79.260000000000005</v>
      </c>
      <c r="H125" s="112">
        <v>15.49</v>
      </c>
      <c r="I125" s="143" t="s">
        <v>113</v>
      </c>
      <c r="J125" s="112">
        <f>IF(I125="SI", G125-H125,G125)</f>
        <v>63.77</v>
      </c>
      <c r="K125" s="195" t="s">
        <v>328</v>
      </c>
      <c r="L125" s="108">
        <v>2016</v>
      </c>
      <c r="M125" s="108">
        <v>1235</v>
      </c>
      <c r="N125" s="109" t="s">
        <v>505</v>
      </c>
      <c r="O125" s="111" t="s">
        <v>247</v>
      </c>
      <c r="P125" s="109" t="s">
        <v>248</v>
      </c>
      <c r="Q125" s="109" t="s">
        <v>80</v>
      </c>
      <c r="R125" s="108" t="s">
        <v>85</v>
      </c>
      <c r="S125" s="111" t="s">
        <v>85</v>
      </c>
      <c r="T125" s="108">
        <v>1010203</v>
      </c>
      <c r="U125" s="108">
        <v>140</v>
      </c>
      <c r="V125" s="108">
        <v>450</v>
      </c>
      <c r="W125" s="108">
        <v>5</v>
      </c>
      <c r="X125" s="113">
        <v>2016</v>
      </c>
      <c r="Y125" s="113">
        <v>30</v>
      </c>
      <c r="Z125" s="113">
        <v>0</v>
      </c>
      <c r="AA125" s="114" t="s">
        <v>427</v>
      </c>
      <c r="AB125" s="108">
        <v>240</v>
      </c>
      <c r="AC125" s="109" t="s">
        <v>427</v>
      </c>
      <c r="AD125" s="196" t="s">
        <v>511</v>
      </c>
      <c r="AE125" s="196" t="s">
        <v>427</v>
      </c>
      <c r="AF125" s="197">
        <f>AE125-AD125</f>
        <v>-35</v>
      </c>
      <c r="AG125" s="198">
        <f>IF(AI125="SI", 0,J125)</f>
        <v>63.77</v>
      </c>
      <c r="AH125" s="199">
        <f>AG125*AF125</f>
        <v>-2231.9500000000003</v>
      </c>
      <c r="AI125" s="200"/>
    </row>
    <row r="126" spans="1:35">
      <c r="A126" s="108">
        <v>2016</v>
      </c>
      <c r="B126" s="108">
        <v>97</v>
      </c>
      <c r="C126" s="109" t="s">
        <v>427</v>
      </c>
      <c r="D126" s="194" t="s">
        <v>512</v>
      </c>
      <c r="E126" s="109" t="s">
        <v>430</v>
      </c>
      <c r="F126" s="111" t="s">
        <v>513</v>
      </c>
      <c r="G126" s="112">
        <v>963.8</v>
      </c>
      <c r="H126" s="112">
        <v>173.8</v>
      </c>
      <c r="I126" s="143" t="s">
        <v>113</v>
      </c>
      <c r="J126" s="112">
        <f>IF(I126="SI", G126-H126,G126)</f>
        <v>790</v>
      </c>
      <c r="K126" s="195" t="s">
        <v>514</v>
      </c>
      <c r="L126" s="108">
        <v>2016</v>
      </c>
      <c r="M126" s="108">
        <v>771</v>
      </c>
      <c r="N126" s="109" t="s">
        <v>465</v>
      </c>
      <c r="O126" s="111" t="s">
        <v>515</v>
      </c>
      <c r="P126" s="109" t="s">
        <v>516</v>
      </c>
      <c r="Q126" s="109" t="s">
        <v>80</v>
      </c>
      <c r="R126" s="108" t="s">
        <v>85</v>
      </c>
      <c r="S126" s="111" t="s">
        <v>85</v>
      </c>
      <c r="T126" s="108">
        <v>2010801</v>
      </c>
      <c r="U126" s="108">
        <v>6430</v>
      </c>
      <c r="V126" s="108">
        <v>9300</v>
      </c>
      <c r="W126" s="108">
        <v>99</v>
      </c>
      <c r="X126" s="113">
        <v>2015</v>
      </c>
      <c r="Y126" s="113">
        <v>170</v>
      </c>
      <c r="Z126" s="113">
        <v>0</v>
      </c>
      <c r="AA126" s="114" t="s">
        <v>427</v>
      </c>
      <c r="AB126" s="108">
        <v>243</v>
      </c>
      <c r="AC126" s="109" t="s">
        <v>427</v>
      </c>
      <c r="AD126" s="196" t="s">
        <v>517</v>
      </c>
      <c r="AE126" s="196" t="s">
        <v>427</v>
      </c>
      <c r="AF126" s="197">
        <f>AE126-AD126</f>
        <v>29</v>
      </c>
      <c r="AG126" s="198">
        <f>IF(AI126="SI", 0,J126)</f>
        <v>790</v>
      </c>
      <c r="AH126" s="199">
        <f>AG126*AF126</f>
        <v>22910</v>
      </c>
      <c r="AI126" s="200"/>
    </row>
    <row r="127" spans="1:35">
      <c r="A127" s="108">
        <v>2016</v>
      </c>
      <c r="B127" s="108">
        <v>98</v>
      </c>
      <c r="C127" s="109" t="s">
        <v>427</v>
      </c>
      <c r="D127" s="194" t="s">
        <v>518</v>
      </c>
      <c r="E127" s="109" t="s">
        <v>453</v>
      </c>
      <c r="F127" s="111" t="s">
        <v>519</v>
      </c>
      <c r="G127" s="112">
        <v>3.22</v>
      </c>
      <c r="H127" s="112">
        <v>0</v>
      </c>
      <c r="I127" s="143" t="s">
        <v>79</v>
      </c>
      <c r="J127" s="112">
        <f>IF(I127="SI", G127-H127,G127)</f>
        <v>3.22</v>
      </c>
      <c r="K127" s="195" t="s">
        <v>171</v>
      </c>
      <c r="L127" s="108">
        <v>2016</v>
      </c>
      <c r="M127" s="108">
        <v>991</v>
      </c>
      <c r="N127" s="109" t="s">
        <v>453</v>
      </c>
      <c r="O127" s="111" t="s">
        <v>172</v>
      </c>
      <c r="P127" s="109" t="s">
        <v>173</v>
      </c>
      <c r="Q127" s="109" t="s">
        <v>174</v>
      </c>
      <c r="R127" s="108" t="s">
        <v>85</v>
      </c>
      <c r="S127" s="111" t="s">
        <v>85</v>
      </c>
      <c r="T127" s="108">
        <v>1010203</v>
      </c>
      <c r="U127" s="108">
        <v>140</v>
      </c>
      <c r="V127" s="108">
        <v>450</v>
      </c>
      <c r="W127" s="108">
        <v>2</v>
      </c>
      <c r="X127" s="113">
        <v>2015</v>
      </c>
      <c r="Y127" s="113">
        <v>89</v>
      </c>
      <c r="Z127" s="113">
        <v>0</v>
      </c>
      <c r="AA127" s="114" t="s">
        <v>427</v>
      </c>
      <c r="AB127" s="108">
        <v>242</v>
      </c>
      <c r="AC127" s="109" t="s">
        <v>427</v>
      </c>
      <c r="AD127" s="196" t="s">
        <v>480</v>
      </c>
      <c r="AE127" s="196" t="s">
        <v>427</v>
      </c>
      <c r="AF127" s="197">
        <f>AE127-AD127</f>
        <v>27</v>
      </c>
      <c r="AG127" s="198">
        <f>IF(AI127="SI", 0,J127)</f>
        <v>3.22</v>
      </c>
      <c r="AH127" s="199">
        <f>AG127*AF127</f>
        <v>86.940000000000012</v>
      </c>
      <c r="AI127" s="200"/>
    </row>
    <row r="128" spans="1:35">
      <c r="A128" s="108">
        <v>2016</v>
      </c>
      <c r="B128" s="108">
        <v>99</v>
      </c>
      <c r="C128" s="109" t="s">
        <v>427</v>
      </c>
      <c r="D128" s="194" t="s">
        <v>520</v>
      </c>
      <c r="E128" s="109" t="s">
        <v>459</v>
      </c>
      <c r="F128" s="111" t="s">
        <v>521</v>
      </c>
      <c r="G128" s="112">
        <v>10.7</v>
      </c>
      <c r="H128" s="112">
        <v>0</v>
      </c>
      <c r="I128" s="143" t="s">
        <v>79</v>
      </c>
      <c r="J128" s="112">
        <f>IF(I128="SI", G128-H128,G128)</f>
        <v>10.7</v>
      </c>
      <c r="K128" s="195" t="s">
        <v>171</v>
      </c>
      <c r="L128" s="108">
        <v>2016</v>
      </c>
      <c r="M128" s="108">
        <v>1134</v>
      </c>
      <c r="N128" s="109" t="s">
        <v>522</v>
      </c>
      <c r="O128" s="111" t="s">
        <v>172</v>
      </c>
      <c r="P128" s="109" t="s">
        <v>173</v>
      </c>
      <c r="Q128" s="109" t="s">
        <v>174</v>
      </c>
      <c r="R128" s="108" t="s">
        <v>85</v>
      </c>
      <c r="S128" s="111" t="s">
        <v>85</v>
      </c>
      <c r="T128" s="108">
        <v>1010203</v>
      </c>
      <c r="U128" s="108">
        <v>140</v>
      </c>
      <c r="V128" s="108">
        <v>450</v>
      </c>
      <c r="W128" s="108">
        <v>2</v>
      </c>
      <c r="X128" s="113">
        <v>2015</v>
      </c>
      <c r="Y128" s="113">
        <v>89</v>
      </c>
      <c r="Z128" s="113">
        <v>0</v>
      </c>
      <c r="AA128" s="114" t="s">
        <v>427</v>
      </c>
      <c r="AB128" s="108">
        <v>242</v>
      </c>
      <c r="AC128" s="109" t="s">
        <v>427</v>
      </c>
      <c r="AD128" s="196" t="s">
        <v>481</v>
      </c>
      <c r="AE128" s="196" t="s">
        <v>427</v>
      </c>
      <c r="AF128" s="197">
        <f>AE128-AD128</f>
        <v>-3</v>
      </c>
      <c r="AG128" s="198">
        <f>IF(AI128="SI", 0,J128)</f>
        <v>10.7</v>
      </c>
      <c r="AH128" s="199">
        <f>AG128*AF128</f>
        <v>-32.099999999999994</v>
      </c>
      <c r="AI128" s="200"/>
    </row>
    <row r="129" spans="1:35">
      <c r="A129" s="108">
        <v>2016</v>
      </c>
      <c r="B129" s="108">
        <v>100</v>
      </c>
      <c r="C129" s="109" t="s">
        <v>427</v>
      </c>
      <c r="D129" s="194" t="s">
        <v>523</v>
      </c>
      <c r="E129" s="109" t="s">
        <v>524</v>
      </c>
      <c r="F129" s="111" t="s">
        <v>525</v>
      </c>
      <c r="G129" s="112">
        <v>9.09</v>
      </c>
      <c r="H129" s="112">
        <v>0</v>
      </c>
      <c r="I129" s="143" t="s">
        <v>79</v>
      </c>
      <c r="J129" s="112">
        <f>IF(I129="SI", G129-H129,G129)</f>
        <v>9.09</v>
      </c>
      <c r="K129" s="195" t="s">
        <v>171</v>
      </c>
      <c r="L129" s="108">
        <v>2016</v>
      </c>
      <c r="M129" s="108">
        <v>1284</v>
      </c>
      <c r="N129" s="109" t="s">
        <v>524</v>
      </c>
      <c r="O129" s="111" t="s">
        <v>172</v>
      </c>
      <c r="P129" s="109" t="s">
        <v>173</v>
      </c>
      <c r="Q129" s="109" t="s">
        <v>174</v>
      </c>
      <c r="R129" s="108" t="s">
        <v>85</v>
      </c>
      <c r="S129" s="111" t="s">
        <v>85</v>
      </c>
      <c r="T129" s="108">
        <v>1010203</v>
      </c>
      <c r="U129" s="108">
        <v>140</v>
      </c>
      <c r="V129" s="108">
        <v>450</v>
      </c>
      <c r="W129" s="108">
        <v>2</v>
      </c>
      <c r="X129" s="113">
        <v>2015</v>
      </c>
      <c r="Y129" s="113">
        <v>89</v>
      </c>
      <c r="Z129" s="113">
        <v>0</v>
      </c>
      <c r="AA129" s="114" t="s">
        <v>407</v>
      </c>
      <c r="AB129" s="108">
        <v>309</v>
      </c>
      <c r="AC129" s="109" t="s">
        <v>407</v>
      </c>
      <c r="AD129" s="196" t="s">
        <v>526</v>
      </c>
      <c r="AE129" s="196" t="s">
        <v>407</v>
      </c>
      <c r="AF129" s="197">
        <f>AE129-AD129</f>
        <v>37</v>
      </c>
      <c r="AG129" s="198">
        <f>IF(AI129="SI", 0,J129)</f>
        <v>9.09</v>
      </c>
      <c r="AH129" s="199">
        <f>AG129*AF129</f>
        <v>336.33</v>
      </c>
      <c r="AI129" s="200"/>
    </row>
    <row r="130" spans="1:35">
      <c r="A130" s="108">
        <v>2016</v>
      </c>
      <c r="B130" s="108">
        <v>101</v>
      </c>
      <c r="C130" s="109" t="s">
        <v>427</v>
      </c>
      <c r="D130" s="194" t="s">
        <v>527</v>
      </c>
      <c r="E130" s="109" t="s">
        <v>528</v>
      </c>
      <c r="F130" s="111" t="s">
        <v>529</v>
      </c>
      <c r="G130" s="112">
        <v>36.340000000000003</v>
      </c>
      <c r="H130" s="112">
        <v>0</v>
      </c>
      <c r="I130" s="143" t="s">
        <v>79</v>
      </c>
      <c r="J130" s="112">
        <f>IF(I130="SI", G130-H130,G130)</f>
        <v>36.340000000000003</v>
      </c>
      <c r="K130" s="195" t="s">
        <v>171</v>
      </c>
      <c r="L130" s="108">
        <v>2016</v>
      </c>
      <c r="M130" s="108">
        <v>1326</v>
      </c>
      <c r="N130" s="109" t="s">
        <v>427</v>
      </c>
      <c r="O130" s="111" t="s">
        <v>172</v>
      </c>
      <c r="P130" s="109" t="s">
        <v>173</v>
      </c>
      <c r="Q130" s="109" t="s">
        <v>174</v>
      </c>
      <c r="R130" s="108" t="s">
        <v>85</v>
      </c>
      <c r="S130" s="111" t="s">
        <v>85</v>
      </c>
      <c r="T130" s="108">
        <v>1010203</v>
      </c>
      <c r="U130" s="108">
        <v>140</v>
      </c>
      <c r="V130" s="108">
        <v>450</v>
      </c>
      <c r="W130" s="108">
        <v>2</v>
      </c>
      <c r="X130" s="113">
        <v>2015</v>
      </c>
      <c r="Y130" s="113">
        <v>89</v>
      </c>
      <c r="Z130" s="113">
        <v>0</v>
      </c>
      <c r="AA130" s="114" t="s">
        <v>407</v>
      </c>
      <c r="AB130" s="108">
        <v>309</v>
      </c>
      <c r="AC130" s="109" t="s">
        <v>407</v>
      </c>
      <c r="AD130" s="196" t="s">
        <v>526</v>
      </c>
      <c r="AE130" s="196" t="s">
        <v>407</v>
      </c>
      <c r="AF130" s="197">
        <f>AE130-AD130</f>
        <v>37</v>
      </c>
      <c r="AG130" s="198">
        <f>IF(AI130="SI", 0,J130)</f>
        <v>36.340000000000003</v>
      </c>
      <c r="AH130" s="199">
        <f>AG130*AF130</f>
        <v>1344.5800000000002</v>
      </c>
      <c r="AI130" s="200"/>
    </row>
    <row r="131" spans="1:35">
      <c r="A131" s="108">
        <v>2016</v>
      </c>
      <c r="B131" s="108">
        <v>102</v>
      </c>
      <c r="C131" s="109" t="s">
        <v>427</v>
      </c>
      <c r="D131" s="194" t="s">
        <v>530</v>
      </c>
      <c r="E131" s="109" t="s">
        <v>473</v>
      </c>
      <c r="F131" s="111" t="s">
        <v>531</v>
      </c>
      <c r="G131" s="112">
        <v>103.7</v>
      </c>
      <c r="H131" s="112">
        <v>18.7</v>
      </c>
      <c r="I131" s="143" t="s">
        <v>113</v>
      </c>
      <c r="J131" s="112">
        <f>IF(I131="SI", G131-H131,G131)</f>
        <v>85</v>
      </c>
      <c r="K131" s="195" t="s">
        <v>386</v>
      </c>
      <c r="L131" s="108">
        <v>2016</v>
      </c>
      <c r="M131" s="108">
        <v>1045</v>
      </c>
      <c r="N131" s="109" t="s">
        <v>95</v>
      </c>
      <c r="O131" s="111" t="s">
        <v>241</v>
      </c>
      <c r="P131" s="109" t="s">
        <v>242</v>
      </c>
      <c r="Q131" s="109" t="s">
        <v>80</v>
      </c>
      <c r="R131" s="108" t="s">
        <v>85</v>
      </c>
      <c r="S131" s="111" t="s">
        <v>85</v>
      </c>
      <c r="T131" s="108">
        <v>1010204</v>
      </c>
      <c r="U131" s="108">
        <v>150</v>
      </c>
      <c r="V131" s="108">
        <v>470</v>
      </c>
      <c r="W131" s="108">
        <v>99</v>
      </c>
      <c r="X131" s="113">
        <v>2016</v>
      </c>
      <c r="Y131" s="113">
        <v>35</v>
      </c>
      <c r="Z131" s="113">
        <v>0</v>
      </c>
      <c r="AA131" s="114" t="s">
        <v>427</v>
      </c>
      <c r="AB131" s="108">
        <v>239</v>
      </c>
      <c r="AC131" s="109" t="s">
        <v>427</v>
      </c>
      <c r="AD131" s="196" t="s">
        <v>480</v>
      </c>
      <c r="AE131" s="196" t="s">
        <v>427</v>
      </c>
      <c r="AF131" s="197">
        <f>AE131-AD131</f>
        <v>27</v>
      </c>
      <c r="AG131" s="198">
        <f>IF(AI131="SI", 0,J131)</f>
        <v>85</v>
      </c>
      <c r="AH131" s="199">
        <f>AG131*AF131</f>
        <v>2295</v>
      </c>
      <c r="AI131" s="200"/>
    </row>
    <row r="132" spans="1:35">
      <c r="A132" s="108">
        <v>2016</v>
      </c>
      <c r="B132" s="108">
        <v>103</v>
      </c>
      <c r="C132" s="109" t="s">
        <v>427</v>
      </c>
      <c r="D132" s="194" t="s">
        <v>532</v>
      </c>
      <c r="E132" s="109" t="s">
        <v>480</v>
      </c>
      <c r="F132" s="111" t="s">
        <v>533</v>
      </c>
      <c r="G132" s="112">
        <v>290.76</v>
      </c>
      <c r="H132" s="112">
        <v>52.43</v>
      </c>
      <c r="I132" s="143" t="s">
        <v>113</v>
      </c>
      <c r="J132" s="112">
        <f>IF(I132="SI", G132-H132,G132)</f>
        <v>238.32999999999998</v>
      </c>
      <c r="K132" s="195" t="s">
        <v>386</v>
      </c>
      <c r="L132" s="108">
        <v>2016</v>
      </c>
      <c r="M132" s="108">
        <v>1209</v>
      </c>
      <c r="N132" s="109" t="s">
        <v>505</v>
      </c>
      <c r="O132" s="111" t="s">
        <v>241</v>
      </c>
      <c r="P132" s="109" t="s">
        <v>242</v>
      </c>
      <c r="Q132" s="109" t="s">
        <v>80</v>
      </c>
      <c r="R132" s="108" t="s">
        <v>85</v>
      </c>
      <c r="S132" s="111" t="s">
        <v>85</v>
      </c>
      <c r="T132" s="108">
        <v>1010204</v>
      </c>
      <c r="U132" s="108">
        <v>150</v>
      </c>
      <c r="V132" s="108">
        <v>470</v>
      </c>
      <c r="W132" s="108">
        <v>99</v>
      </c>
      <c r="X132" s="113">
        <v>2016</v>
      </c>
      <c r="Y132" s="113">
        <v>35</v>
      </c>
      <c r="Z132" s="113">
        <v>0</v>
      </c>
      <c r="AA132" s="114" t="s">
        <v>407</v>
      </c>
      <c r="AB132" s="108">
        <v>305</v>
      </c>
      <c r="AC132" s="109" t="s">
        <v>407</v>
      </c>
      <c r="AD132" s="196" t="s">
        <v>494</v>
      </c>
      <c r="AE132" s="196" t="s">
        <v>407</v>
      </c>
      <c r="AF132" s="197">
        <f>AE132-AD132</f>
        <v>67</v>
      </c>
      <c r="AG132" s="198">
        <f>IF(AI132="SI", 0,J132)</f>
        <v>238.32999999999998</v>
      </c>
      <c r="AH132" s="199">
        <f>AG132*AF132</f>
        <v>15968.109999999999</v>
      </c>
      <c r="AI132" s="200"/>
    </row>
    <row r="133" spans="1:35">
      <c r="A133" s="108">
        <v>2016</v>
      </c>
      <c r="B133" s="108">
        <v>104</v>
      </c>
      <c r="C133" s="109" t="s">
        <v>427</v>
      </c>
      <c r="D133" s="194" t="s">
        <v>534</v>
      </c>
      <c r="E133" s="109" t="s">
        <v>362</v>
      </c>
      <c r="F133" s="111" t="s">
        <v>263</v>
      </c>
      <c r="G133" s="112">
        <v>344.19</v>
      </c>
      <c r="H133" s="112">
        <v>62.07</v>
      </c>
      <c r="I133" s="143" t="s">
        <v>113</v>
      </c>
      <c r="J133" s="112">
        <f>IF(I133="SI", G133-H133,G133)</f>
        <v>282.12</v>
      </c>
      <c r="K133" s="195" t="s">
        <v>80</v>
      </c>
      <c r="L133" s="108">
        <v>2016</v>
      </c>
      <c r="M133" s="108">
        <v>669</v>
      </c>
      <c r="N133" s="109" t="s">
        <v>535</v>
      </c>
      <c r="O133" s="111" t="s">
        <v>264</v>
      </c>
      <c r="P133" s="109" t="s">
        <v>265</v>
      </c>
      <c r="Q133" s="109" t="s">
        <v>80</v>
      </c>
      <c r="R133" s="108" t="s">
        <v>85</v>
      </c>
      <c r="S133" s="111" t="s">
        <v>85</v>
      </c>
      <c r="T133" s="108">
        <v>1010203</v>
      </c>
      <c r="U133" s="108">
        <v>140</v>
      </c>
      <c r="V133" s="108">
        <v>450</v>
      </c>
      <c r="W133" s="108">
        <v>2</v>
      </c>
      <c r="X133" s="113">
        <v>2016</v>
      </c>
      <c r="Y133" s="113">
        <v>79</v>
      </c>
      <c r="Z133" s="113">
        <v>0</v>
      </c>
      <c r="AA133" s="114" t="s">
        <v>427</v>
      </c>
      <c r="AB133" s="108">
        <v>234</v>
      </c>
      <c r="AC133" s="109" t="s">
        <v>427</v>
      </c>
      <c r="AD133" s="196" t="s">
        <v>536</v>
      </c>
      <c r="AE133" s="196" t="s">
        <v>427</v>
      </c>
      <c r="AF133" s="197">
        <f>AE133-AD133</f>
        <v>28</v>
      </c>
      <c r="AG133" s="198">
        <f>IF(AI133="SI", 0,J133)</f>
        <v>282.12</v>
      </c>
      <c r="AH133" s="199">
        <f>AG133*AF133</f>
        <v>7899.3600000000006</v>
      </c>
      <c r="AI133" s="200"/>
    </row>
    <row r="134" spans="1:35">
      <c r="A134" s="108">
        <v>2016</v>
      </c>
      <c r="B134" s="108">
        <v>105</v>
      </c>
      <c r="C134" s="109" t="s">
        <v>427</v>
      </c>
      <c r="D134" s="194" t="s">
        <v>537</v>
      </c>
      <c r="E134" s="109" t="s">
        <v>480</v>
      </c>
      <c r="F134" s="111" t="s">
        <v>263</v>
      </c>
      <c r="G134" s="112">
        <v>261.57</v>
      </c>
      <c r="H134" s="112">
        <v>47.17</v>
      </c>
      <c r="I134" s="143" t="s">
        <v>113</v>
      </c>
      <c r="J134" s="112">
        <f>IF(I134="SI", G134-H134,G134)</f>
        <v>214.39999999999998</v>
      </c>
      <c r="K134" s="195" t="s">
        <v>80</v>
      </c>
      <c r="L134" s="108">
        <v>2016</v>
      </c>
      <c r="M134" s="108">
        <v>1273</v>
      </c>
      <c r="N134" s="109" t="s">
        <v>382</v>
      </c>
      <c r="O134" s="111" t="s">
        <v>264</v>
      </c>
      <c r="P134" s="109" t="s">
        <v>265</v>
      </c>
      <c r="Q134" s="109" t="s">
        <v>80</v>
      </c>
      <c r="R134" s="108" t="s">
        <v>85</v>
      </c>
      <c r="S134" s="111" t="s">
        <v>85</v>
      </c>
      <c r="T134" s="108">
        <v>1010203</v>
      </c>
      <c r="U134" s="108">
        <v>140</v>
      </c>
      <c r="V134" s="108">
        <v>450</v>
      </c>
      <c r="W134" s="108">
        <v>2</v>
      </c>
      <c r="X134" s="113">
        <v>2016</v>
      </c>
      <c r="Y134" s="113">
        <v>79</v>
      </c>
      <c r="Z134" s="113">
        <v>0</v>
      </c>
      <c r="AA134" s="114" t="s">
        <v>407</v>
      </c>
      <c r="AB134" s="108">
        <v>302</v>
      </c>
      <c r="AC134" s="109" t="s">
        <v>407</v>
      </c>
      <c r="AD134" s="196" t="s">
        <v>538</v>
      </c>
      <c r="AE134" s="196" t="s">
        <v>407</v>
      </c>
      <c r="AF134" s="197">
        <f>AE134-AD134</f>
        <v>8</v>
      </c>
      <c r="AG134" s="198">
        <f>IF(AI134="SI", 0,J134)</f>
        <v>214.39999999999998</v>
      </c>
      <c r="AH134" s="199">
        <f>AG134*AF134</f>
        <v>1715.1999999999998</v>
      </c>
      <c r="AI134" s="200"/>
    </row>
    <row r="135" spans="1:35">
      <c r="A135" s="108">
        <v>2016</v>
      </c>
      <c r="B135" s="108">
        <v>106</v>
      </c>
      <c r="C135" s="109" t="s">
        <v>539</v>
      </c>
      <c r="D135" s="194" t="s">
        <v>540</v>
      </c>
      <c r="E135" s="109" t="s">
        <v>541</v>
      </c>
      <c r="F135" s="111" t="s">
        <v>132</v>
      </c>
      <c r="G135" s="112">
        <v>150.37</v>
      </c>
      <c r="H135" s="112">
        <v>27.12</v>
      </c>
      <c r="I135" s="143" t="s">
        <v>113</v>
      </c>
      <c r="J135" s="112">
        <f>IF(I135="SI", G135-H135,G135)</f>
        <v>123.25</v>
      </c>
      <c r="K135" s="195" t="s">
        <v>133</v>
      </c>
      <c r="L135" s="108">
        <v>2016</v>
      </c>
      <c r="M135" s="108">
        <v>798</v>
      </c>
      <c r="N135" s="109" t="s">
        <v>465</v>
      </c>
      <c r="O135" s="111" t="s">
        <v>153</v>
      </c>
      <c r="P135" s="109" t="s">
        <v>154</v>
      </c>
      <c r="Q135" s="109" t="s">
        <v>80</v>
      </c>
      <c r="R135" s="108" t="s">
        <v>85</v>
      </c>
      <c r="S135" s="111" t="s">
        <v>85</v>
      </c>
      <c r="T135" s="108">
        <v>1010203</v>
      </c>
      <c r="U135" s="108">
        <v>140</v>
      </c>
      <c r="V135" s="108">
        <v>450</v>
      </c>
      <c r="W135" s="108">
        <v>7</v>
      </c>
      <c r="X135" s="113">
        <v>2016</v>
      </c>
      <c r="Y135" s="113">
        <v>28</v>
      </c>
      <c r="Z135" s="113">
        <v>0</v>
      </c>
      <c r="AA135" s="114" t="s">
        <v>80</v>
      </c>
      <c r="AB135" s="108">
        <v>0</v>
      </c>
      <c r="AC135" s="109" t="s">
        <v>382</v>
      </c>
      <c r="AD135" s="196" t="s">
        <v>127</v>
      </c>
      <c r="AE135" s="196" t="s">
        <v>382</v>
      </c>
      <c r="AF135" s="197">
        <f>AE135-AD135</f>
        <v>39</v>
      </c>
      <c r="AG135" s="198">
        <f>IF(AI135="SI", 0,J135)</f>
        <v>123.25</v>
      </c>
      <c r="AH135" s="199">
        <f>AG135*AF135</f>
        <v>4806.75</v>
      </c>
      <c r="AI135" s="200"/>
    </row>
    <row r="136" spans="1:35">
      <c r="A136" s="108">
        <v>2016</v>
      </c>
      <c r="B136" s="108">
        <v>107</v>
      </c>
      <c r="C136" s="109" t="s">
        <v>539</v>
      </c>
      <c r="D136" s="194" t="s">
        <v>542</v>
      </c>
      <c r="E136" s="109" t="s">
        <v>487</v>
      </c>
      <c r="F136" s="111" t="s">
        <v>132</v>
      </c>
      <c r="G136" s="112">
        <v>156.26</v>
      </c>
      <c r="H136" s="112">
        <v>28.18</v>
      </c>
      <c r="I136" s="143" t="s">
        <v>113</v>
      </c>
      <c r="J136" s="112">
        <f>IF(I136="SI", G136-H136,G136)</f>
        <v>128.07999999999998</v>
      </c>
      <c r="K136" s="195" t="s">
        <v>133</v>
      </c>
      <c r="L136" s="108">
        <v>2016</v>
      </c>
      <c r="M136" s="108">
        <v>1086</v>
      </c>
      <c r="N136" s="109" t="s">
        <v>394</v>
      </c>
      <c r="O136" s="111" t="s">
        <v>153</v>
      </c>
      <c r="P136" s="109" t="s">
        <v>154</v>
      </c>
      <c r="Q136" s="109" t="s">
        <v>80</v>
      </c>
      <c r="R136" s="108" t="s">
        <v>85</v>
      </c>
      <c r="S136" s="111" t="s">
        <v>85</v>
      </c>
      <c r="T136" s="108">
        <v>1010203</v>
      </c>
      <c r="U136" s="108">
        <v>140</v>
      </c>
      <c r="V136" s="108">
        <v>450</v>
      </c>
      <c r="W136" s="108">
        <v>7</v>
      </c>
      <c r="X136" s="113">
        <v>2016</v>
      </c>
      <c r="Y136" s="113">
        <v>28</v>
      </c>
      <c r="Z136" s="113">
        <v>0</v>
      </c>
      <c r="AA136" s="114" t="s">
        <v>80</v>
      </c>
      <c r="AB136" s="108">
        <v>263</v>
      </c>
      <c r="AC136" s="109" t="s">
        <v>539</v>
      </c>
      <c r="AD136" s="196" t="s">
        <v>543</v>
      </c>
      <c r="AE136" s="196" t="s">
        <v>539</v>
      </c>
      <c r="AF136" s="197">
        <f>AE136-AD136</f>
        <v>27</v>
      </c>
      <c r="AG136" s="198">
        <f>IF(AI136="SI", 0,J136)</f>
        <v>128.07999999999998</v>
      </c>
      <c r="AH136" s="199">
        <f>AG136*AF136</f>
        <v>3458.1599999999994</v>
      </c>
      <c r="AI136" s="200"/>
    </row>
    <row r="137" spans="1:35">
      <c r="A137" s="108">
        <v>2016</v>
      </c>
      <c r="B137" s="108">
        <v>108</v>
      </c>
      <c r="C137" s="109" t="s">
        <v>539</v>
      </c>
      <c r="D137" s="194" t="s">
        <v>544</v>
      </c>
      <c r="E137" s="109" t="s">
        <v>403</v>
      </c>
      <c r="F137" s="111"/>
      <c r="G137" s="112">
        <v>140.68</v>
      </c>
      <c r="H137" s="112">
        <v>25.37</v>
      </c>
      <c r="I137" s="143" t="s">
        <v>113</v>
      </c>
      <c r="J137" s="112">
        <f>IF(I137="SI", G137-H137,G137)</f>
        <v>115.31</v>
      </c>
      <c r="K137" s="195" t="s">
        <v>80</v>
      </c>
      <c r="L137" s="108">
        <v>2016</v>
      </c>
      <c r="M137" s="108">
        <v>853</v>
      </c>
      <c r="N137" s="109" t="s">
        <v>483</v>
      </c>
      <c r="O137" s="111" t="s">
        <v>134</v>
      </c>
      <c r="P137" s="109" t="s">
        <v>135</v>
      </c>
      <c r="Q137" s="109" t="s">
        <v>135</v>
      </c>
      <c r="R137" s="108" t="s">
        <v>85</v>
      </c>
      <c r="S137" s="111" t="s">
        <v>85</v>
      </c>
      <c r="T137" s="108"/>
      <c r="U137" s="108">
        <v>0</v>
      </c>
      <c r="V137" s="108">
        <v>0</v>
      </c>
      <c r="W137" s="108">
        <v>0</v>
      </c>
      <c r="X137" s="113">
        <v>0</v>
      </c>
      <c r="Y137" s="113">
        <v>0</v>
      </c>
      <c r="Z137" s="113">
        <v>0</v>
      </c>
      <c r="AA137" s="114" t="s">
        <v>80</v>
      </c>
      <c r="AB137" s="108">
        <v>0</v>
      </c>
      <c r="AC137" s="109" t="s">
        <v>427</v>
      </c>
      <c r="AD137" s="196" t="s">
        <v>545</v>
      </c>
      <c r="AE137" s="196" t="s">
        <v>427</v>
      </c>
      <c r="AF137" s="197">
        <f>AE137-AD137</f>
        <v>47</v>
      </c>
      <c r="AG137" s="198">
        <f>IF(AI137="SI", 0,J137)</f>
        <v>115.31</v>
      </c>
      <c r="AH137" s="199">
        <f>AG137*AF137</f>
        <v>5419.57</v>
      </c>
      <c r="AI137" s="200"/>
    </row>
    <row r="138" spans="1:35">
      <c r="A138" s="108">
        <v>2016</v>
      </c>
      <c r="B138" s="108">
        <v>109</v>
      </c>
      <c r="C138" s="109" t="s">
        <v>539</v>
      </c>
      <c r="D138" s="194" t="s">
        <v>546</v>
      </c>
      <c r="E138" s="109" t="s">
        <v>547</v>
      </c>
      <c r="F138" s="111"/>
      <c r="G138" s="112">
        <v>151.54</v>
      </c>
      <c r="H138" s="112">
        <v>27.33</v>
      </c>
      <c r="I138" s="143" t="s">
        <v>113</v>
      </c>
      <c r="J138" s="112">
        <f>IF(I138="SI", G138-H138,G138)</f>
        <v>124.21</v>
      </c>
      <c r="K138" s="195" t="s">
        <v>80</v>
      </c>
      <c r="L138" s="108">
        <v>2016</v>
      </c>
      <c r="M138" s="108">
        <v>576</v>
      </c>
      <c r="N138" s="109" t="s">
        <v>421</v>
      </c>
      <c r="O138" s="111" t="s">
        <v>134</v>
      </c>
      <c r="P138" s="109" t="s">
        <v>135</v>
      </c>
      <c r="Q138" s="109" t="s">
        <v>135</v>
      </c>
      <c r="R138" s="108" t="s">
        <v>85</v>
      </c>
      <c r="S138" s="111" t="s">
        <v>85</v>
      </c>
      <c r="T138" s="108"/>
      <c r="U138" s="108">
        <v>0</v>
      </c>
      <c r="V138" s="108">
        <v>0</v>
      </c>
      <c r="W138" s="108">
        <v>0</v>
      </c>
      <c r="X138" s="113">
        <v>0</v>
      </c>
      <c r="Y138" s="113">
        <v>0</v>
      </c>
      <c r="Z138" s="113">
        <v>0</v>
      </c>
      <c r="AA138" s="114" t="s">
        <v>80</v>
      </c>
      <c r="AB138" s="108">
        <v>0</v>
      </c>
      <c r="AC138" s="109" t="s">
        <v>427</v>
      </c>
      <c r="AD138" s="196" t="s">
        <v>445</v>
      </c>
      <c r="AE138" s="196" t="s">
        <v>427</v>
      </c>
      <c r="AF138" s="197">
        <f>AE138-AD138</f>
        <v>75</v>
      </c>
      <c r="AG138" s="198">
        <f>IF(AI138="SI", 0,J138)</f>
        <v>124.21</v>
      </c>
      <c r="AH138" s="199">
        <f>AG138*AF138</f>
        <v>9315.75</v>
      </c>
      <c r="AI138" s="200"/>
    </row>
    <row r="139" spans="1:35">
      <c r="A139" s="108">
        <v>2016</v>
      </c>
      <c r="B139" s="108">
        <v>110</v>
      </c>
      <c r="C139" s="109" t="s">
        <v>539</v>
      </c>
      <c r="D139" s="194" t="s">
        <v>548</v>
      </c>
      <c r="E139" s="109" t="s">
        <v>549</v>
      </c>
      <c r="F139" s="111"/>
      <c r="G139" s="112">
        <v>-182.46</v>
      </c>
      <c r="H139" s="112">
        <v>-32.9</v>
      </c>
      <c r="I139" s="143" t="s">
        <v>79</v>
      </c>
      <c r="J139" s="112">
        <f>IF(I139="SI", G139-H139,G139)</f>
        <v>-182.46</v>
      </c>
      <c r="K139" s="195" t="s">
        <v>80</v>
      </c>
      <c r="L139" s="108">
        <v>2015</v>
      </c>
      <c r="M139" s="108">
        <v>1883</v>
      </c>
      <c r="N139" s="109" t="s">
        <v>337</v>
      </c>
      <c r="O139" s="111" t="s">
        <v>134</v>
      </c>
      <c r="P139" s="109" t="s">
        <v>135</v>
      </c>
      <c r="Q139" s="109" t="s">
        <v>135</v>
      </c>
      <c r="R139" s="108" t="s">
        <v>85</v>
      </c>
      <c r="S139" s="111" t="s">
        <v>85</v>
      </c>
      <c r="T139" s="108"/>
      <c r="U139" s="108">
        <v>0</v>
      </c>
      <c r="V139" s="108">
        <v>0</v>
      </c>
      <c r="W139" s="108">
        <v>0</v>
      </c>
      <c r="X139" s="113">
        <v>0</v>
      </c>
      <c r="Y139" s="113">
        <v>0</v>
      </c>
      <c r="Z139" s="113">
        <v>0</v>
      </c>
      <c r="AA139" s="114" t="s">
        <v>80</v>
      </c>
      <c r="AB139" s="108">
        <v>0</v>
      </c>
      <c r="AC139" s="109" t="s">
        <v>427</v>
      </c>
      <c r="AD139" s="196" t="s">
        <v>338</v>
      </c>
      <c r="AE139" s="196" t="s">
        <v>427</v>
      </c>
      <c r="AF139" s="197">
        <f>AE139-AD139</f>
        <v>194</v>
      </c>
      <c r="AG139" s="198">
        <f>IF(AI139="SI", 0,J139)</f>
        <v>-182.46</v>
      </c>
      <c r="AH139" s="199">
        <f>AG139*AF139</f>
        <v>-35397.24</v>
      </c>
      <c r="AI139" s="200"/>
    </row>
    <row r="140" spans="1:35">
      <c r="A140" s="108">
        <v>2016</v>
      </c>
      <c r="B140" s="108">
        <v>111</v>
      </c>
      <c r="C140" s="109" t="s">
        <v>539</v>
      </c>
      <c r="D140" s="194" t="s">
        <v>550</v>
      </c>
      <c r="E140" s="109" t="s">
        <v>549</v>
      </c>
      <c r="F140" s="111"/>
      <c r="G140" s="112">
        <v>-182.8</v>
      </c>
      <c r="H140" s="112">
        <v>-32.96</v>
      </c>
      <c r="I140" s="143" t="s">
        <v>79</v>
      </c>
      <c r="J140" s="112">
        <f>IF(I140="SI", G140-H140,G140)</f>
        <v>-182.8</v>
      </c>
      <c r="K140" s="195" t="s">
        <v>80</v>
      </c>
      <c r="L140" s="108">
        <v>2015</v>
      </c>
      <c r="M140" s="108">
        <v>1885</v>
      </c>
      <c r="N140" s="109" t="s">
        <v>337</v>
      </c>
      <c r="O140" s="111" t="s">
        <v>134</v>
      </c>
      <c r="P140" s="109" t="s">
        <v>135</v>
      </c>
      <c r="Q140" s="109" t="s">
        <v>135</v>
      </c>
      <c r="R140" s="108" t="s">
        <v>85</v>
      </c>
      <c r="S140" s="111" t="s">
        <v>85</v>
      </c>
      <c r="T140" s="108"/>
      <c r="U140" s="108">
        <v>0</v>
      </c>
      <c r="V140" s="108">
        <v>0</v>
      </c>
      <c r="W140" s="108">
        <v>0</v>
      </c>
      <c r="X140" s="113">
        <v>0</v>
      </c>
      <c r="Y140" s="113">
        <v>0</v>
      </c>
      <c r="Z140" s="113">
        <v>0</v>
      </c>
      <c r="AA140" s="114" t="s">
        <v>80</v>
      </c>
      <c r="AB140" s="108">
        <v>0</v>
      </c>
      <c r="AC140" s="109" t="s">
        <v>427</v>
      </c>
      <c r="AD140" s="196" t="s">
        <v>338</v>
      </c>
      <c r="AE140" s="196" t="s">
        <v>427</v>
      </c>
      <c r="AF140" s="197">
        <f>AE140-AD140</f>
        <v>194</v>
      </c>
      <c r="AG140" s="198">
        <f>IF(AI140="SI", 0,J140)</f>
        <v>-182.8</v>
      </c>
      <c r="AH140" s="199">
        <f>AG140*AF140</f>
        <v>-35463.200000000004</v>
      </c>
      <c r="AI140" s="200"/>
    </row>
    <row r="141" spans="1:35">
      <c r="A141" s="108">
        <v>2016</v>
      </c>
      <c r="B141" s="108">
        <v>112</v>
      </c>
      <c r="C141" s="109" t="s">
        <v>539</v>
      </c>
      <c r="D141" s="194" t="s">
        <v>551</v>
      </c>
      <c r="E141" s="109" t="s">
        <v>106</v>
      </c>
      <c r="F141" s="111"/>
      <c r="G141" s="112">
        <v>182.02</v>
      </c>
      <c r="H141" s="112">
        <v>32.82</v>
      </c>
      <c r="I141" s="143" t="s">
        <v>113</v>
      </c>
      <c r="J141" s="112">
        <f>IF(I141="SI", G141-H141,G141)</f>
        <v>149.20000000000002</v>
      </c>
      <c r="K141" s="195" t="s">
        <v>80</v>
      </c>
      <c r="L141" s="108">
        <v>2016</v>
      </c>
      <c r="M141" s="108">
        <v>517</v>
      </c>
      <c r="N141" s="109" t="s">
        <v>266</v>
      </c>
      <c r="O141" s="111" t="s">
        <v>134</v>
      </c>
      <c r="P141" s="109" t="s">
        <v>135</v>
      </c>
      <c r="Q141" s="109" t="s">
        <v>135</v>
      </c>
      <c r="R141" s="108" t="s">
        <v>85</v>
      </c>
      <c r="S141" s="111" t="s">
        <v>85</v>
      </c>
      <c r="T141" s="108"/>
      <c r="U141" s="108">
        <v>0</v>
      </c>
      <c r="V141" s="108">
        <v>0</v>
      </c>
      <c r="W141" s="108">
        <v>0</v>
      </c>
      <c r="X141" s="113">
        <v>0</v>
      </c>
      <c r="Y141" s="113">
        <v>0</v>
      </c>
      <c r="Z141" s="113">
        <v>0</v>
      </c>
      <c r="AA141" s="114" t="s">
        <v>80</v>
      </c>
      <c r="AB141" s="108">
        <v>0</v>
      </c>
      <c r="AC141" s="109" t="s">
        <v>427</v>
      </c>
      <c r="AD141" s="196" t="s">
        <v>430</v>
      </c>
      <c r="AE141" s="196" t="s">
        <v>427</v>
      </c>
      <c r="AF141" s="197">
        <f>AE141-AD141</f>
        <v>89</v>
      </c>
      <c r="AG141" s="198">
        <f>IF(AI141="SI", 0,J141)</f>
        <v>149.20000000000002</v>
      </c>
      <c r="AH141" s="199">
        <f>AG141*AF141</f>
        <v>13278.800000000001</v>
      </c>
      <c r="AI141" s="200"/>
    </row>
    <row r="142" spans="1:35">
      <c r="A142" s="108">
        <v>2016</v>
      </c>
      <c r="B142" s="108">
        <v>113</v>
      </c>
      <c r="C142" s="109" t="s">
        <v>539</v>
      </c>
      <c r="D142" s="194" t="s">
        <v>552</v>
      </c>
      <c r="E142" s="109" t="s">
        <v>549</v>
      </c>
      <c r="F142" s="111"/>
      <c r="G142" s="112">
        <v>-599.70000000000005</v>
      </c>
      <c r="H142" s="112">
        <v>-108.14</v>
      </c>
      <c r="I142" s="143" t="s">
        <v>79</v>
      </c>
      <c r="J142" s="112">
        <f>IF(I142="SI", G142-H142,G142)</f>
        <v>-599.70000000000005</v>
      </c>
      <c r="K142" s="195" t="s">
        <v>80</v>
      </c>
      <c r="L142" s="108">
        <v>2015</v>
      </c>
      <c r="M142" s="108">
        <v>1882</v>
      </c>
      <c r="N142" s="109" t="s">
        <v>337</v>
      </c>
      <c r="O142" s="111" t="s">
        <v>134</v>
      </c>
      <c r="P142" s="109" t="s">
        <v>135</v>
      </c>
      <c r="Q142" s="109" t="s">
        <v>135</v>
      </c>
      <c r="R142" s="108" t="s">
        <v>85</v>
      </c>
      <c r="S142" s="111" t="s">
        <v>85</v>
      </c>
      <c r="T142" s="108"/>
      <c r="U142" s="108">
        <v>0</v>
      </c>
      <c r="V142" s="108">
        <v>0</v>
      </c>
      <c r="W142" s="108">
        <v>0</v>
      </c>
      <c r="X142" s="113">
        <v>0</v>
      </c>
      <c r="Y142" s="113">
        <v>0</v>
      </c>
      <c r="Z142" s="113">
        <v>0</v>
      </c>
      <c r="AA142" s="114" t="s">
        <v>80</v>
      </c>
      <c r="AB142" s="108">
        <v>0</v>
      </c>
      <c r="AC142" s="109" t="s">
        <v>427</v>
      </c>
      <c r="AD142" s="196" t="s">
        <v>338</v>
      </c>
      <c r="AE142" s="196" t="s">
        <v>427</v>
      </c>
      <c r="AF142" s="197">
        <f>AE142-AD142</f>
        <v>194</v>
      </c>
      <c r="AG142" s="198">
        <f>IF(AI142="SI", 0,J142)</f>
        <v>-599.70000000000005</v>
      </c>
      <c r="AH142" s="199">
        <f>AG142*AF142</f>
        <v>-116341.8</v>
      </c>
      <c r="AI142" s="200"/>
    </row>
    <row r="143" spans="1:35">
      <c r="A143" s="108">
        <v>2016</v>
      </c>
      <c r="B143" s="108">
        <v>114</v>
      </c>
      <c r="C143" s="109" t="s">
        <v>539</v>
      </c>
      <c r="D143" s="194" t="s">
        <v>553</v>
      </c>
      <c r="E143" s="109" t="s">
        <v>549</v>
      </c>
      <c r="F143" s="111"/>
      <c r="G143" s="112">
        <v>-139.74</v>
      </c>
      <c r="H143" s="112">
        <v>-25.2</v>
      </c>
      <c r="I143" s="143" t="s">
        <v>79</v>
      </c>
      <c r="J143" s="112">
        <f>IF(I143="SI", G143-H143,G143)</f>
        <v>-139.74</v>
      </c>
      <c r="K143" s="195" t="s">
        <v>80</v>
      </c>
      <c r="L143" s="108">
        <v>2015</v>
      </c>
      <c r="M143" s="108">
        <v>1886</v>
      </c>
      <c r="N143" s="109" t="s">
        <v>337</v>
      </c>
      <c r="O143" s="111" t="s">
        <v>134</v>
      </c>
      <c r="P143" s="109" t="s">
        <v>135</v>
      </c>
      <c r="Q143" s="109" t="s">
        <v>135</v>
      </c>
      <c r="R143" s="108" t="s">
        <v>85</v>
      </c>
      <c r="S143" s="111" t="s">
        <v>85</v>
      </c>
      <c r="T143" s="108"/>
      <c r="U143" s="108">
        <v>0</v>
      </c>
      <c r="V143" s="108">
        <v>0</v>
      </c>
      <c r="W143" s="108">
        <v>0</v>
      </c>
      <c r="X143" s="113">
        <v>0</v>
      </c>
      <c r="Y143" s="113">
        <v>0</v>
      </c>
      <c r="Z143" s="113">
        <v>0</v>
      </c>
      <c r="AA143" s="114" t="s">
        <v>80</v>
      </c>
      <c r="AB143" s="108">
        <v>0</v>
      </c>
      <c r="AC143" s="109" t="s">
        <v>427</v>
      </c>
      <c r="AD143" s="196" t="s">
        <v>338</v>
      </c>
      <c r="AE143" s="196" t="s">
        <v>427</v>
      </c>
      <c r="AF143" s="197">
        <f>AE143-AD143</f>
        <v>194</v>
      </c>
      <c r="AG143" s="198">
        <f>IF(AI143="SI", 0,J143)</f>
        <v>-139.74</v>
      </c>
      <c r="AH143" s="199">
        <f>AG143*AF143</f>
        <v>-27109.56</v>
      </c>
      <c r="AI143" s="200"/>
    </row>
    <row r="144" spans="1:35">
      <c r="A144" s="108">
        <v>2016</v>
      </c>
      <c r="B144" s="108">
        <v>115</v>
      </c>
      <c r="C144" s="109" t="s">
        <v>539</v>
      </c>
      <c r="D144" s="194" t="s">
        <v>554</v>
      </c>
      <c r="E144" s="109" t="s">
        <v>549</v>
      </c>
      <c r="F144" s="111"/>
      <c r="G144" s="112">
        <v>-123.16</v>
      </c>
      <c r="H144" s="112">
        <v>-22.21</v>
      </c>
      <c r="I144" s="143" t="s">
        <v>79</v>
      </c>
      <c r="J144" s="112">
        <f>IF(I144="SI", G144-H144,G144)</f>
        <v>-123.16</v>
      </c>
      <c r="K144" s="195" t="s">
        <v>80</v>
      </c>
      <c r="L144" s="108">
        <v>2015</v>
      </c>
      <c r="M144" s="108">
        <v>1884</v>
      </c>
      <c r="N144" s="109" t="s">
        <v>337</v>
      </c>
      <c r="O144" s="111" t="s">
        <v>134</v>
      </c>
      <c r="P144" s="109" t="s">
        <v>135</v>
      </c>
      <c r="Q144" s="109" t="s">
        <v>135</v>
      </c>
      <c r="R144" s="108" t="s">
        <v>85</v>
      </c>
      <c r="S144" s="111" t="s">
        <v>85</v>
      </c>
      <c r="T144" s="108"/>
      <c r="U144" s="108">
        <v>0</v>
      </c>
      <c r="V144" s="108">
        <v>0</v>
      </c>
      <c r="W144" s="108">
        <v>0</v>
      </c>
      <c r="X144" s="113">
        <v>0</v>
      </c>
      <c r="Y144" s="113">
        <v>0</v>
      </c>
      <c r="Z144" s="113">
        <v>0</v>
      </c>
      <c r="AA144" s="114" t="s">
        <v>80</v>
      </c>
      <c r="AB144" s="108">
        <v>0</v>
      </c>
      <c r="AC144" s="109" t="s">
        <v>427</v>
      </c>
      <c r="AD144" s="196" t="s">
        <v>338</v>
      </c>
      <c r="AE144" s="196" t="s">
        <v>427</v>
      </c>
      <c r="AF144" s="197">
        <f>AE144-AD144</f>
        <v>194</v>
      </c>
      <c r="AG144" s="198">
        <f>IF(AI144="SI", 0,J144)</f>
        <v>-123.16</v>
      </c>
      <c r="AH144" s="199">
        <f>AG144*AF144</f>
        <v>-23893.040000000001</v>
      </c>
      <c r="AI144" s="200"/>
    </row>
    <row r="145" spans="1:35">
      <c r="A145" s="108">
        <v>2016</v>
      </c>
      <c r="B145" s="108">
        <v>116</v>
      </c>
      <c r="C145" s="109" t="s">
        <v>539</v>
      </c>
      <c r="D145" s="194" t="s">
        <v>555</v>
      </c>
      <c r="E145" s="109" t="s">
        <v>362</v>
      </c>
      <c r="F145" s="111" t="s">
        <v>132</v>
      </c>
      <c r="G145" s="112">
        <v>94.86</v>
      </c>
      <c r="H145" s="112">
        <v>17.11</v>
      </c>
      <c r="I145" s="143" t="s">
        <v>113</v>
      </c>
      <c r="J145" s="112">
        <f>IF(I145="SI", G145-H145,G145)</f>
        <v>77.75</v>
      </c>
      <c r="K145" s="195" t="s">
        <v>133</v>
      </c>
      <c r="L145" s="108">
        <v>2016</v>
      </c>
      <c r="M145" s="108">
        <v>539</v>
      </c>
      <c r="N145" s="109" t="s">
        <v>413</v>
      </c>
      <c r="O145" s="111" t="s">
        <v>140</v>
      </c>
      <c r="P145" s="109" t="s">
        <v>141</v>
      </c>
      <c r="Q145" s="109" t="s">
        <v>80</v>
      </c>
      <c r="R145" s="108" t="s">
        <v>85</v>
      </c>
      <c r="S145" s="111" t="s">
        <v>85</v>
      </c>
      <c r="T145" s="108">
        <v>1080203</v>
      </c>
      <c r="U145" s="108">
        <v>2890</v>
      </c>
      <c r="V145" s="108">
        <v>7430</v>
      </c>
      <c r="W145" s="108">
        <v>99</v>
      </c>
      <c r="X145" s="113">
        <v>2016</v>
      </c>
      <c r="Y145" s="113">
        <v>27</v>
      </c>
      <c r="Z145" s="113">
        <v>0</v>
      </c>
      <c r="AA145" s="114" t="s">
        <v>273</v>
      </c>
      <c r="AB145" s="108">
        <v>285</v>
      </c>
      <c r="AC145" s="109" t="s">
        <v>273</v>
      </c>
      <c r="AD145" s="196" t="s">
        <v>556</v>
      </c>
      <c r="AE145" s="196" t="s">
        <v>273</v>
      </c>
      <c r="AF145" s="197">
        <f>AE145-AD145</f>
        <v>97</v>
      </c>
      <c r="AG145" s="198">
        <f>IF(AI145="SI", 0,J145)</f>
        <v>77.75</v>
      </c>
      <c r="AH145" s="199">
        <f>AG145*AF145</f>
        <v>7541.75</v>
      </c>
      <c r="AI145" s="200"/>
    </row>
    <row r="146" spans="1:35">
      <c r="A146" s="108">
        <v>2016</v>
      </c>
      <c r="B146" s="108">
        <v>117</v>
      </c>
      <c r="C146" s="109" t="s">
        <v>539</v>
      </c>
      <c r="D146" s="194" t="s">
        <v>557</v>
      </c>
      <c r="E146" s="109" t="s">
        <v>483</v>
      </c>
      <c r="F146" s="111" t="s">
        <v>132</v>
      </c>
      <c r="G146" s="112">
        <v>94.86</v>
      </c>
      <c r="H146" s="112">
        <v>17.11</v>
      </c>
      <c r="I146" s="143" t="s">
        <v>113</v>
      </c>
      <c r="J146" s="112">
        <f>IF(I146="SI", G146-H146,G146)</f>
        <v>77.75</v>
      </c>
      <c r="K146" s="195" t="s">
        <v>133</v>
      </c>
      <c r="L146" s="108">
        <v>2016</v>
      </c>
      <c r="M146" s="108">
        <v>881</v>
      </c>
      <c r="N146" s="109" t="s">
        <v>483</v>
      </c>
      <c r="O146" s="111" t="s">
        <v>140</v>
      </c>
      <c r="P146" s="109" t="s">
        <v>141</v>
      </c>
      <c r="Q146" s="109" t="s">
        <v>80</v>
      </c>
      <c r="R146" s="108" t="s">
        <v>85</v>
      </c>
      <c r="S146" s="111" t="s">
        <v>85</v>
      </c>
      <c r="T146" s="108">
        <v>1080203</v>
      </c>
      <c r="U146" s="108">
        <v>2890</v>
      </c>
      <c r="V146" s="108">
        <v>7430</v>
      </c>
      <c r="W146" s="108">
        <v>99</v>
      </c>
      <c r="X146" s="113">
        <v>2016</v>
      </c>
      <c r="Y146" s="113">
        <v>27</v>
      </c>
      <c r="Z146" s="113">
        <v>0</v>
      </c>
      <c r="AA146" s="114" t="s">
        <v>273</v>
      </c>
      <c r="AB146" s="108">
        <v>285</v>
      </c>
      <c r="AC146" s="109" t="s">
        <v>273</v>
      </c>
      <c r="AD146" s="196" t="s">
        <v>480</v>
      </c>
      <c r="AE146" s="196" t="s">
        <v>273</v>
      </c>
      <c r="AF146" s="197">
        <f>AE146-AD146</f>
        <v>56</v>
      </c>
      <c r="AG146" s="198">
        <f>IF(AI146="SI", 0,J146)</f>
        <v>77.75</v>
      </c>
      <c r="AH146" s="199">
        <f>AG146*AF146</f>
        <v>4354</v>
      </c>
      <c r="AI146" s="200"/>
    </row>
    <row r="147" spans="1:35">
      <c r="A147" s="108">
        <v>2016</v>
      </c>
      <c r="B147" s="108">
        <v>118</v>
      </c>
      <c r="C147" s="109" t="s">
        <v>539</v>
      </c>
      <c r="D147" s="194" t="s">
        <v>558</v>
      </c>
      <c r="E147" s="109" t="s">
        <v>424</v>
      </c>
      <c r="F147" s="111" t="s">
        <v>132</v>
      </c>
      <c r="G147" s="112">
        <v>94.86</v>
      </c>
      <c r="H147" s="112">
        <v>17.11</v>
      </c>
      <c r="I147" s="143" t="s">
        <v>113</v>
      </c>
      <c r="J147" s="112">
        <f>IF(I147="SI", G147-H147,G147)</f>
        <v>77.75</v>
      </c>
      <c r="K147" s="195" t="s">
        <v>133</v>
      </c>
      <c r="L147" s="108">
        <v>2016</v>
      </c>
      <c r="M147" s="108">
        <v>995</v>
      </c>
      <c r="N147" s="109" t="s">
        <v>559</v>
      </c>
      <c r="O147" s="111" t="s">
        <v>140</v>
      </c>
      <c r="P147" s="109" t="s">
        <v>141</v>
      </c>
      <c r="Q147" s="109" t="s">
        <v>80</v>
      </c>
      <c r="R147" s="108" t="s">
        <v>85</v>
      </c>
      <c r="S147" s="111" t="s">
        <v>85</v>
      </c>
      <c r="T147" s="108">
        <v>1080203</v>
      </c>
      <c r="U147" s="108">
        <v>2890</v>
      </c>
      <c r="V147" s="108">
        <v>7430</v>
      </c>
      <c r="W147" s="108">
        <v>99</v>
      </c>
      <c r="X147" s="113">
        <v>2016</v>
      </c>
      <c r="Y147" s="113">
        <v>27</v>
      </c>
      <c r="Z147" s="113">
        <v>0</v>
      </c>
      <c r="AA147" s="114" t="s">
        <v>273</v>
      </c>
      <c r="AB147" s="108">
        <v>285</v>
      </c>
      <c r="AC147" s="109" t="s">
        <v>273</v>
      </c>
      <c r="AD147" s="196" t="s">
        <v>560</v>
      </c>
      <c r="AE147" s="196" t="s">
        <v>273</v>
      </c>
      <c r="AF147" s="197">
        <f>AE147-AD147</f>
        <v>36</v>
      </c>
      <c r="AG147" s="198">
        <f>IF(AI147="SI", 0,J147)</f>
        <v>77.75</v>
      </c>
      <c r="AH147" s="199">
        <f>AG147*AF147</f>
        <v>2799</v>
      </c>
      <c r="AI147" s="200"/>
    </row>
    <row r="148" spans="1:35">
      <c r="A148" s="108">
        <v>2016</v>
      </c>
      <c r="B148" s="108">
        <v>119</v>
      </c>
      <c r="C148" s="109" t="s">
        <v>539</v>
      </c>
      <c r="D148" s="194" t="s">
        <v>561</v>
      </c>
      <c r="E148" s="109" t="s">
        <v>480</v>
      </c>
      <c r="F148" s="111" t="s">
        <v>132</v>
      </c>
      <c r="G148" s="112">
        <v>94.86</v>
      </c>
      <c r="H148" s="112">
        <v>17.11</v>
      </c>
      <c r="I148" s="143" t="s">
        <v>113</v>
      </c>
      <c r="J148" s="112">
        <f>IF(I148="SI", G148-H148,G148)</f>
        <v>77.75</v>
      </c>
      <c r="K148" s="195" t="s">
        <v>133</v>
      </c>
      <c r="L148" s="108">
        <v>2016</v>
      </c>
      <c r="M148" s="108">
        <v>1221</v>
      </c>
      <c r="N148" s="109" t="s">
        <v>505</v>
      </c>
      <c r="O148" s="111" t="s">
        <v>140</v>
      </c>
      <c r="P148" s="109" t="s">
        <v>141</v>
      </c>
      <c r="Q148" s="109" t="s">
        <v>80</v>
      </c>
      <c r="R148" s="108" t="s">
        <v>85</v>
      </c>
      <c r="S148" s="111" t="s">
        <v>85</v>
      </c>
      <c r="T148" s="108">
        <v>1080203</v>
      </c>
      <c r="U148" s="108">
        <v>2890</v>
      </c>
      <c r="V148" s="108">
        <v>7430</v>
      </c>
      <c r="W148" s="108">
        <v>99</v>
      </c>
      <c r="X148" s="113">
        <v>2016</v>
      </c>
      <c r="Y148" s="113">
        <v>27</v>
      </c>
      <c r="Z148" s="113">
        <v>0</v>
      </c>
      <c r="AA148" s="114" t="s">
        <v>273</v>
      </c>
      <c r="AB148" s="108">
        <v>285</v>
      </c>
      <c r="AC148" s="109" t="s">
        <v>273</v>
      </c>
      <c r="AD148" s="196" t="s">
        <v>562</v>
      </c>
      <c r="AE148" s="196" t="s">
        <v>273</v>
      </c>
      <c r="AF148" s="197">
        <f>AE148-AD148</f>
        <v>6</v>
      </c>
      <c r="AG148" s="198">
        <f>IF(AI148="SI", 0,J148)</f>
        <v>77.75</v>
      </c>
      <c r="AH148" s="199">
        <f>AG148*AF148</f>
        <v>466.5</v>
      </c>
      <c r="AI148" s="200"/>
    </row>
    <row r="149" spans="1:35">
      <c r="A149" s="108">
        <v>2016</v>
      </c>
      <c r="B149" s="108">
        <v>120</v>
      </c>
      <c r="C149" s="109" t="s">
        <v>539</v>
      </c>
      <c r="D149" s="194" t="s">
        <v>563</v>
      </c>
      <c r="E149" s="109" t="s">
        <v>494</v>
      </c>
      <c r="F149" s="111" t="s">
        <v>132</v>
      </c>
      <c r="G149" s="112">
        <v>94.86</v>
      </c>
      <c r="H149" s="112">
        <v>17.11</v>
      </c>
      <c r="I149" s="143" t="s">
        <v>113</v>
      </c>
      <c r="J149" s="112">
        <f>IF(I149="SI", G149-H149,G149)</f>
        <v>77.75</v>
      </c>
      <c r="K149" s="195" t="s">
        <v>133</v>
      </c>
      <c r="L149" s="108">
        <v>2016</v>
      </c>
      <c r="M149" s="108">
        <v>1387</v>
      </c>
      <c r="N149" s="109" t="s">
        <v>564</v>
      </c>
      <c r="O149" s="111" t="s">
        <v>140</v>
      </c>
      <c r="P149" s="109" t="s">
        <v>141</v>
      </c>
      <c r="Q149" s="109" t="s">
        <v>80</v>
      </c>
      <c r="R149" s="108" t="s">
        <v>85</v>
      </c>
      <c r="S149" s="111" t="s">
        <v>85</v>
      </c>
      <c r="T149" s="108">
        <v>1080203</v>
      </c>
      <c r="U149" s="108">
        <v>2890</v>
      </c>
      <c r="V149" s="108">
        <v>7430</v>
      </c>
      <c r="W149" s="108">
        <v>99</v>
      </c>
      <c r="X149" s="113">
        <v>2016</v>
      </c>
      <c r="Y149" s="113">
        <v>27</v>
      </c>
      <c r="Z149" s="113">
        <v>0</v>
      </c>
      <c r="AA149" s="114" t="s">
        <v>407</v>
      </c>
      <c r="AB149" s="108">
        <v>312</v>
      </c>
      <c r="AC149" s="109" t="s">
        <v>407</v>
      </c>
      <c r="AD149" s="196" t="s">
        <v>565</v>
      </c>
      <c r="AE149" s="196" t="s">
        <v>407</v>
      </c>
      <c r="AF149" s="197">
        <f>AE149-AD149</f>
        <v>17</v>
      </c>
      <c r="AG149" s="198">
        <f>IF(AI149="SI", 0,J149)</f>
        <v>77.75</v>
      </c>
      <c r="AH149" s="199">
        <f>AG149*AF149</f>
        <v>1321.75</v>
      </c>
      <c r="AI149" s="200"/>
    </row>
    <row r="150" spans="1:35">
      <c r="A150" s="108">
        <v>2016</v>
      </c>
      <c r="B150" s="108">
        <v>121</v>
      </c>
      <c r="C150" s="109" t="s">
        <v>539</v>
      </c>
      <c r="D150" s="194" t="s">
        <v>566</v>
      </c>
      <c r="E150" s="109" t="s">
        <v>567</v>
      </c>
      <c r="F150" s="111" t="s">
        <v>568</v>
      </c>
      <c r="G150" s="112">
        <v>1711.68</v>
      </c>
      <c r="H150" s="112">
        <v>0</v>
      </c>
      <c r="I150" s="143" t="s">
        <v>113</v>
      </c>
      <c r="J150" s="112">
        <f>IF(I150="SI", G150-H150,G150)</f>
        <v>1711.68</v>
      </c>
      <c r="K150" s="195" t="s">
        <v>80</v>
      </c>
      <c r="L150" s="108">
        <v>2016</v>
      </c>
      <c r="M150" s="108">
        <v>666</v>
      </c>
      <c r="N150" s="109" t="s">
        <v>535</v>
      </c>
      <c r="O150" s="111" t="s">
        <v>228</v>
      </c>
      <c r="P150" s="109" t="s">
        <v>229</v>
      </c>
      <c r="Q150" s="109" t="s">
        <v>230</v>
      </c>
      <c r="R150" s="108" t="s">
        <v>85</v>
      </c>
      <c r="S150" s="111" t="s">
        <v>85</v>
      </c>
      <c r="T150" s="108">
        <v>1080103</v>
      </c>
      <c r="U150" s="108">
        <v>2780</v>
      </c>
      <c r="V150" s="108">
        <v>7380</v>
      </c>
      <c r="W150" s="108">
        <v>99</v>
      </c>
      <c r="X150" s="113">
        <v>2015</v>
      </c>
      <c r="Y150" s="113">
        <v>269</v>
      </c>
      <c r="Z150" s="113">
        <v>0</v>
      </c>
      <c r="AA150" s="114" t="s">
        <v>407</v>
      </c>
      <c r="AB150" s="108">
        <v>314</v>
      </c>
      <c r="AC150" s="109" t="s">
        <v>407</v>
      </c>
      <c r="AD150" s="196" t="s">
        <v>569</v>
      </c>
      <c r="AE150" s="196" t="s">
        <v>407</v>
      </c>
      <c r="AF150" s="197">
        <f>AE150-AD150</f>
        <v>138</v>
      </c>
      <c r="AG150" s="198">
        <f>IF(AI150="SI", 0,J150)</f>
        <v>1711.68</v>
      </c>
      <c r="AH150" s="199">
        <f>AG150*AF150</f>
        <v>236211.84</v>
      </c>
      <c r="AI150" s="200"/>
    </row>
    <row r="151" spans="1:35">
      <c r="A151" s="108">
        <v>2016</v>
      </c>
      <c r="B151" s="108">
        <v>121</v>
      </c>
      <c r="C151" s="109" t="s">
        <v>539</v>
      </c>
      <c r="D151" s="194" t="s">
        <v>566</v>
      </c>
      <c r="E151" s="109" t="s">
        <v>567</v>
      </c>
      <c r="F151" s="111" t="s">
        <v>568</v>
      </c>
      <c r="G151" s="112">
        <v>2511.35</v>
      </c>
      <c r="H151" s="112">
        <v>761.53</v>
      </c>
      <c r="I151" s="143" t="s">
        <v>113</v>
      </c>
      <c r="J151" s="112">
        <f>IF(I151="SI", G151-H151,G151)</f>
        <v>1749.82</v>
      </c>
      <c r="K151" s="195" t="s">
        <v>80</v>
      </c>
      <c r="L151" s="108">
        <v>2016</v>
      </c>
      <c r="M151" s="108">
        <v>666</v>
      </c>
      <c r="N151" s="109" t="s">
        <v>535</v>
      </c>
      <c r="O151" s="111" t="s">
        <v>228</v>
      </c>
      <c r="P151" s="109" t="s">
        <v>229</v>
      </c>
      <c r="Q151" s="109" t="s">
        <v>230</v>
      </c>
      <c r="R151" s="108" t="s">
        <v>85</v>
      </c>
      <c r="S151" s="111" t="s">
        <v>85</v>
      </c>
      <c r="T151" s="108">
        <v>1080103</v>
      </c>
      <c r="U151" s="108">
        <v>2780</v>
      </c>
      <c r="V151" s="108">
        <v>7380</v>
      </c>
      <c r="W151" s="108">
        <v>99</v>
      </c>
      <c r="X151" s="113">
        <v>2016</v>
      </c>
      <c r="Y151" s="113">
        <v>116</v>
      </c>
      <c r="Z151" s="113">
        <v>0</v>
      </c>
      <c r="AA151" s="114" t="s">
        <v>407</v>
      </c>
      <c r="AB151" s="108">
        <v>313</v>
      </c>
      <c r="AC151" s="109" t="s">
        <v>407</v>
      </c>
      <c r="AD151" s="196" t="s">
        <v>569</v>
      </c>
      <c r="AE151" s="196" t="s">
        <v>407</v>
      </c>
      <c r="AF151" s="197">
        <f>AE151-AD151</f>
        <v>138</v>
      </c>
      <c r="AG151" s="198">
        <f>IF(AI151="SI", 0,J151)</f>
        <v>1749.82</v>
      </c>
      <c r="AH151" s="199">
        <f>AG151*AF151</f>
        <v>241475.16</v>
      </c>
      <c r="AI151" s="200"/>
    </row>
    <row r="152" spans="1:35">
      <c r="A152" s="108">
        <v>2016</v>
      </c>
      <c r="B152" s="108">
        <v>122</v>
      </c>
      <c r="C152" s="109" t="s">
        <v>539</v>
      </c>
      <c r="D152" s="194" t="s">
        <v>570</v>
      </c>
      <c r="E152" s="109" t="s">
        <v>484</v>
      </c>
      <c r="F152" s="111" t="s">
        <v>571</v>
      </c>
      <c r="G152" s="112">
        <v>600</v>
      </c>
      <c r="H152" s="112">
        <v>108.2</v>
      </c>
      <c r="I152" s="143" t="s">
        <v>79</v>
      </c>
      <c r="J152" s="112">
        <f>IF(I152="SI", G152-H152,G152)</f>
        <v>600</v>
      </c>
      <c r="K152" s="195" t="s">
        <v>572</v>
      </c>
      <c r="L152" s="108">
        <v>2016</v>
      </c>
      <c r="M152" s="108">
        <v>1054</v>
      </c>
      <c r="N152" s="109" t="s">
        <v>487</v>
      </c>
      <c r="O152" s="111" t="s">
        <v>287</v>
      </c>
      <c r="P152" s="109" t="s">
        <v>288</v>
      </c>
      <c r="Q152" s="109" t="s">
        <v>289</v>
      </c>
      <c r="R152" s="108" t="s">
        <v>85</v>
      </c>
      <c r="S152" s="111" t="s">
        <v>85</v>
      </c>
      <c r="T152" s="108">
        <v>1010303</v>
      </c>
      <c r="U152" s="108">
        <v>250</v>
      </c>
      <c r="V152" s="108">
        <v>120</v>
      </c>
      <c r="W152" s="108">
        <v>99</v>
      </c>
      <c r="X152" s="113">
        <v>2016</v>
      </c>
      <c r="Y152" s="113">
        <v>98</v>
      </c>
      <c r="Z152" s="113">
        <v>0</v>
      </c>
      <c r="AA152" s="114" t="s">
        <v>80</v>
      </c>
      <c r="AB152" s="108">
        <v>297</v>
      </c>
      <c r="AC152" s="109" t="s">
        <v>573</v>
      </c>
      <c r="AD152" s="196" t="s">
        <v>484</v>
      </c>
      <c r="AE152" s="196" t="s">
        <v>573</v>
      </c>
      <c r="AF152" s="197">
        <f>AE152-AD152</f>
        <v>100</v>
      </c>
      <c r="AG152" s="198">
        <f>IF(AI152="SI", 0,J152)</f>
        <v>600</v>
      </c>
      <c r="AH152" s="199">
        <f>AG152*AF152</f>
        <v>60000</v>
      </c>
      <c r="AI152" s="200"/>
    </row>
    <row r="153" spans="1:35">
      <c r="A153" s="108">
        <v>2016</v>
      </c>
      <c r="B153" s="108">
        <v>123</v>
      </c>
      <c r="C153" s="109" t="s">
        <v>539</v>
      </c>
      <c r="D153" s="194" t="s">
        <v>574</v>
      </c>
      <c r="E153" s="109" t="s">
        <v>575</v>
      </c>
      <c r="F153" s="111" t="s">
        <v>576</v>
      </c>
      <c r="G153" s="112">
        <v>461.79</v>
      </c>
      <c r="H153" s="112">
        <v>41.98</v>
      </c>
      <c r="I153" s="143" t="s">
        <v>113</v>
      </c>
      <c r="J153" s="112">
        <f>IF(I153="SI", G153-H153,G153)</f>
        <v>419.81</v>
      </c>
      <c r="K153" s="195" t="s">
        <v>364</v>
      </c>
      <c r="L153" s="108">
        <v>2016</v>
      </c>
      <c r="M153" s="108">
        <v>1349</v>
      </c>
      <c r="N153" s="109" t="s">
        <v>577</v>
      </c>
      <c r="O153" s="111" t="s">
        <v>276</v>
      </c>
      <c r="P153" s="109" t="s">
        <v>277</v>
      </c>
      <c r="Q153" s="109" t="s">
        <v>80</v>
      </c>
      <c r="R153" s="108" t="s">
        <v>85</v>
      </c>
      <c r="S153" s="111" t="s">
        <v>85</v>
      </c>
      <c r="T153" s="108">
        <v>1010203</v>
      </c>
      <c r="U153" s="108">
        <v>140</v>
      </c>
      <c r="V153" s="108">
        <v>450</v>
      </c>
      <c r="W153" s="108">
        <v>6</v>
      </c>
      <c r="X153" s="113">
        <v>2016</v>
      </c>
      <c r="Y153" s="113">
        <v>31</v>
      </c>
      <c r="Z153" s="113">
        <v>0</v>
      </c>
      <c r="AA153" s="114" t="s">
        <v>273</v>
      </c>
      <c r="AB153" s="108">
        <v>284</v>
      </c>
      <c r="AC153" s="109" t="s">
        <v>273</v>
      </c>
      <c r="AD153" s="196" t="s">
        <v>578</v>
      </c>
      <c r="AE153" s="196" t="s">
        <v>273</v>
      </c>
      <c r="AF153" s="197">
        <f>AE153-AD153</f>
        <v>-2</v>
      </c>
      <c r="AG153" s="198">
        <f>IF(AI153="SI", 0,J153)</f>
        <v>419.81</v>
      </c>
      <c r="AH153" s="199">
        <f>AG153*AF153</f>
        <v>-839.62</v>
      </c>
      <c r="AI153" s="200"/>
    </row>
    <row r="154" spans="1:35">
      <c r="A154" s="108">
        <v>2016</v>
      </c>
      <c r="B154" s="108">
        <v>124</v>
      </c>
      <c r="C154" s="109" t="s">
        <v>539</v>
      </c>
      <c r="D154" s="194" t="s">
        <v>579</v>
      </c>
      <c r="E154" s="109" t="s">
        <v>575</v>
      </c>
      <c r="F154" s="111" t="s">
        <v>576</v>
      </c>
      <c r="G154" s="112">
        <v>36.909999999999997</v>
      </c>
      <c r="H154" s="112">
        <v>3.36</v>
      </c>
      <c r="I154" s="143" t="s">
        <v>113</v>
      </c>
      <c r="J154" s="112">
        <f>IF(I154="SI", G154-H154,G154)</f>
        <v>33.549999999999997</v>
      </c>
      <c r="K154" s="195" t="s">
        <v>364</v>
      </c>
      <c r="L154" s="108">
        <v>2016</v>
      </c>
      <c r="M154" s="108">
        <v>1347</v>
      </c>
      <c r="N154" s="109" t="s">
        <v>577</v>
      </c>
      <c r="O154" s="111" t="s">
        <v>276</v>
      </c>
      <c r="P154" s="109" t="s">
        <v>277</v>
      </c>
      <c r="Q154" s="109" t="s">
        <v>80</v>
      </c>
      <c r="R154" s="108" t="s">
        <v>85</v>
      </c>
      <c r="S154" s="111" t="s">
        <v>85</v>
      </c>
      <c r="T154" s="108">
        <v>1010203</v>
      </c>
      <c r="U154" s="108">
        <v>140</v>
      </c>
      <c r="V154" s="108">
        <v>450</v>
      </c>
      <c r="W154" s="108">
        <v>6</v>
      </c>
      <c r="X154" s="113">
        <v>2016</v>
      </c>
      <c r="Y154" s="113">
        <v>31</v>
      </c>
      <c r="Z154" s="113">
        <v>0</v>
      </c>
      <c r="AA154" s="114" t="s">
        <v>273</v>
      </c>
      <c r="AB154" s="108">
        <v>284</v>
      </c>
      <c r="AC154" s="109" t="s">
        <v>273</v>
      </c>
      <c r="AD154" s="196" t="s">
        <v>578</v>
      </c>
      <c r="AE154" s="196" t="s">
        <v>273</v>
      </c>
      <c r="AF154" s="197">
        <f>AE154-AD154</f>
        <v>-2</v>
      </c>
      <c r="AG154" s="198">
        <f>IF(AI154="SI", 0,J154)</f>
        <v>33.549999999999997</v>
      </c>
      <c r="AH154" s="199">
        <f>AG154*AF154</f>
        <v>-67.099999999999994</v>
      </c>
      <c r="AI154" s="200"/>
    </row>
    <row r="155" spans="1:35">
      <c r="A155" s="108">
        <v>2016</v>
      </c>
      <c r="B155" s="108">
        <v>125</v>
      </c>
      <c r="C155" s="109" t="s">
        <v>539</v>
      </c>
      <c r="D155" s="194" t="s">
        <v>580</v>
      </c>
      <c r="E155" s="109" t="s">
        <v>575</v>
      </c>
      <c r="F155" s="111" t="s">
        <v>576</v>
      </c>
      <c r="G155" s="112">
        <v>36.909999999999997</v>
      </c>
      <c r="H155" s="112">
        <v>3.36</v>
      </c>
      <c r="I155" s="143" t="s">
        <v>113</v>
      </c>
      <c r="J155" s="112">
        <f>IF(I155="SI", G155-H155,G155)</f>
        <v>33.549999999999997</v>
      </c>
      <c r="K155" s="195" t="s">
        <v>364</v>
      </c>
      <c r="L155" s="108">
        <v>2016</v>
      </c>
      <c r="M155" s="108">
        <v>1348</v>
      </c>
      <c r="N155" s="109" t="s">
        <v>577</v>
      </c>
      <c r="O155" s="111" t="s">
        <v>276</v>
      </c>
      <c r="P155" s="109" t="s">
        <v>277</v>
      </c>
      <c r="Q155" s="109" t="s">
        <v>80</v>
      </c>
      <c r="R155" s="108" t="s">
        <v>85</v>
      </c>
      <c r="S155" s="111" t="s">
        <v>85</v>
      </c>
      <c r="T155" s="108">
        <v>1010203</v>
      </c>
      <c r="U155" s="108">
        <v>140</v>
      </c>
      <c r="V155" s="108">
        <v>450</v>
      </c>
      <c r="W155" s="108">
        <v>6</v>
      </c>
      <c r="X155" s="113">
        <v>2016</v>
      </c>
      <c r="Y155" s="113">
        <v>31</v>
      </c>
      <c r="Z155" s="113">
        <v>0</v>
      </c>
      <c r="AA155" s="114" t="s">
        <v>273</v>
      </c>
      <c r="AB155" s="108">
        <v>284</v>
      </c>
      <c r="AC155" s="109" t="s">
        <v>273</v>
      </c>
      <c r="AD155" s="196" t="s">
        <v>578</v>
      </c>
      <c r="AE155" s="196" t="s">
        <v>273</v>
      </c>
      <c r="AF155" s="197">
        <f>AE155-AD155</f>
        <v>-2</v>
      </c>
      <c r="AG155" s="198">
        <f>IF(AI155="SI", 0,J155)</f>
        <v>33.549999999999997</v>
      </c>
      <c r="AH155" s="199">
        <f>AG155*AF155</f>
        <v>-67.099999999999994</v>
      </c>
      <c r="AI155" s="200"/>
    </row>
    <row r="156" spans="1:35">
      <c r="A156" s="108">
        <v>2016</v>
      </c>
      <c r="B156" s="108">
        <v>126</v>
      </c>
      <c r="C156" s="109" t="s">
        <v>539</v>
      </c>
      <c r="D156" s="194" t="s">
        <v>581</v>
      </c>
      <c r="E156" s="109" t="s">
        <v>575</v>
      </c>
      <c r="F156" s="111" t="s">
        <v>582</v>
      </c>
      <c r="G156" s="112">
        <v>103.7</v>
      </c>
      <c r="H156" s="112">
        <v>18.7</v>
      </c>
      <c r="I156" s="143" t="s">
        <v>113</v>
      </c>
      <c r="J156" s="112">
        <f>IF(I156="SI", G156-H156,G156)</f>
        <v>85</v>
      </c>
      <c r="K156" s="195" t="s">
        <v>386</v>
      </c>
      <c r="L156" s="108">
        <v>2016</v>
      </c>
      <c r="M156" s="108">
        <v>1362</v>
      </c>
      <c r="N156" s="109" t="s">
        <v>583</v>
      </c>
      <c r="O156" s="111" t="s">
        <v>241</v>
      </c>
      <c r="P156" s="109" t="s">
        <v>242</v>
      </c>
      <c r="Q156" s="109" t="s">
        <v>80</v>
      </c>
      <c r="R156" s="108" t="s">
        <v>85</v>
      </c>
      <c r="S156" s="111" t="s">
        <v>85</v>
      </c>
      <c r="T156" s="108">
        <v>1010204</v>
      </c>
      <c r="U156" s="108">
        <v>150</v>
      </c>
      <c r="V156" s="108">
        <v>470</v>
      </c>
      <c r="W156" s="108">
        <v>99</v>
      </c>
      <c r="X156" s="113">
        <v>2016</v>
      </c>
      <c r="Y156" s="113">
        <v>35</v>
      </c>
      <c r="Z156" s="113">
        <v>0</v>
      </c>
      <c r="AA156" s="114" t="s">
        <v>407</v>
      </c>
      <c r="AB156" s="108">
        <v>305</v>
      </c>
      <c r="AC156" s="109" t="s">
        <v>407</v>
      </c>
      <c r="AD156" s="196" t="s">
        <v>511</v>
      </c>
      <c r="AE156" s="196" t="s">
        <v>407</v>
      </c>
      <c r="AF156" s="197">
        <f>AE156-AD156</f>
        <v>36</v>
      </c>
      <c r="AG156" s="198">
        <f>IF(AI156="SI", 0,J156)</f>
        <v>85</v>
      </c>
      <c r="AH156" s="199">
        <f>AG156*AF156</f>
        <v>3060</v>
      </c>
      <c r="AI156" s="200"/>
    </row>
    <row r="157" spans="1:35">
      <c r="A157" s="108">
        <v>2016</v>
      </c>
      <c r="B157" s="108">
        <v>127</v>
      </c>
      <c r="C157" s="109" t="s">
        <v>539</v>
      </c>
      <c r="D157" s="194" t="s">
        <v>584</v>
      </c>
      <c r="E157" s="109" t="s">
        <v>585</v>
      </c>
      <c r="F157" s="111" t="s">
        <v>269</v>
      </c>
      <c r="G157" s="112">
        <v>702.77</v>
      </c>
      <c r="H157" s="112">
        <v>126.73</v>
      </c>
      <c r="I157" s="143" t="s">
        <v>79</v>
      </c>
      <c r="J157" s="112">
        <f>IF(I157="SI", G157-H157,G157)</f>
        <v>702.77</v>
      </c>
      <c r="K157" s="195" t="s">
        <v>586</v>
      </c>
      <c r="L157" s="108">
        <v>2016</v>
      </c>
      <c r="M157" s="108">
        <v>439</v>
      </c>
      <c r="N157" s="109" t="s">
        <v>587</v>
      </c>
      <c r="O157" s="111" t="s">
        <v>271</v>
      </c>
      <c r="P157" s="109" t="s">
        <v>272</v>
      </c>
      <c r="Q157" s="109" t="s">
        <v>80</v>
      </c>
      <c r="R157" s="108" t="s">
        <v>85</v>
      </c>
      <c r="S157" s="111" t="s">
        <v>85</v>
      </c>
      <c r="T157" s="108">
        <v>1010403</v>
      </c>
      <c r="U157" s="108">
        <v>360</v>
      </c>
      <c r="V157" s="108">
        <v>1400</v>
      </c>
      <c r="W157" s="108">
        <v>1</v>
      </c>
      <c r="X157" s="113">
        <v>2016</v>
      </c>
      <c r="Y157" s="113">
        <v>99</v>
      </c>
      <c r="Z157" s="113">
        <v>0</v>
      </c>
      <c r="AA157" s="114" t="s">
        <v>137</v>
      </c>
      <c r="AB157" s="108">
        <v>437</v>
      </c>
      <c r="AC157" s="109" t="s">
        <v>137</v>
      </c>
      <c r="AD157" s="196" t="s">
        <v>588</v>
      </c>
      <c r="AE157" s="196" t="s">
        <v>137</v>
      </c>
      <c r="AF157" s="197">
        <f>AE157-AD157</f>
        <v>237</v>
      </c>
      <c r="AG157" s="198">
        <f>IF(AI157="SI", 0,J157)</f>
        <v>702.77</v>
      </c>
      <c r="AH157" s="199">
        <f>AG157*AF157</f>
        <v>166556.49</v>
      </c>
      <c r="AI157" s="200"/>
    </row>
    <row r="158" spans="1:35">
      <c r="A158" s="108">
        <v>2016</v>
      </c>
      <c r="B158" s="108">
        <v>128</v>
      </c>
      <c r="C158" s="109" t="s">
        <v>539</v>
      </c>
      <c r="D158" s="194" t="s">
        <v>589</v>
      </c>
      <c r="E158" s="109" t="s">
        <v>480</v>
      </c>
      <c r="F158" s="111" t="s">
        <v>269</v>
      </c>
      <c r="G158" s="112">
        <v>2196</v>
      </c>
      <c r="H158" s="112">
        <v>396</v>
      </c>
      <c r="I158" s="143" t="s">
        <v>113</v>
      </c>
      <c r="J158" s="112">
        <f>IF(I158="SI", G158-H158,G158)</f>
        <v>1800</v>
      </c>
      <c r="K158" s="195" t="s">
        <v>590</v>
      </c>
      <c r="L158" s="108">
        <v>2016</v>
      </c>
      <c r="M158" s="108">
        <v>1171</v>
      </c>
      <c r="N158" s="109" t="s">
        <v>480</v>
      </c>
      <c r="O158" s="111" t="s">
        <v>271</v>
      </c>
      <c r="P158" s="109" t="s">
        <v>272</v>
      </c>
      <c r="Q158" s="109" t="s">
        <v>80</v>
      </c>
      <c r="R158" s="108" t="s">
        <v>85</v>
      </c>
      <c r="S158" s="111" t="s">
        <v>85</v>
      </c>
      <c r="T158" s="108">
        <v>1010403</v>
      </c>
      <c r="U158" s="108">
        <v>360</v>
      </c>
      <c r="V158" s="108">
        <v>1400</v>
      </c>
      <c r="W158" s="108">
        <v>1</v>
      </c>
      <c r="X158" s="113">
        <v>2016</v>
      </c>
      <c r="Y158" s="113">
        <v>100</v>
      </c>
      <c r="Z158" s="113">
        <v>0</v>
      </c>
      <c r="AA158" s="114" t="s">
        <v>137</v>
      </c>
      <c r="AB158" s="108">
        <v>438</v>
      </c>
      <c r="AC158" s="109" t="s">
        <v>137</v>
      </c>
      <c r="AD158" s="196" t="s">
        <v>526</v>
      </c>
      <c r="AE158" s="196" t="s">
        <v>137</v>
      </c>
      <c r="AF158" s="197">
        <f>AE158-AD158</f>
        <v>107</v>
      </c>
      <c r="AG158" s="198">
        <f>IF(AI158="SI", 0,J158)</f>
        <v>1800</v>
      </c>
      <c r="AH158" s="199">
        <f>AG158*AF158</f>
        <v>192600</v>
      </c>
      <c r="AI158" s="200"/>
    </row>
    <row r="159" spans="1:35">
      <c r="A159" s="108">
        <v>2016</v>
      </c>
      <c r="B159" s="108">
        <v>129</v>
      </c>
      <c r="C159" s="109" t="s">
        <v>539</v>
      </c>
      <c r="D159" s="194" t="s">
        <v>591</v>
      </c>
      <c r="E159" s="109" t="s">
        <v>429</v>
      </c>
      <c r="F159" s="111" t="s">
        <v>132</v>
      </c>
      <c r="G159" s="112">
        <v>161.47999999999999</v>
      </c>
      <c r="H159" s="112">
        <v>29.12</v>
      </c>
      <c r="I159" s="143" t="s">
        <v>113</v>
      </c>
      <c r="J159" s="112">
        <f>IF(I159="SI", G159-H159,G159)</f>
        <v>132.35999999999999</v>
      </c>
      <c r="K159" s="195" t="s">
        <v>133</v>
      </c>
      <c r="L159" s="108">
        <v>2016</v>
      </c>
      <c r="M159" s="108">
        <v>505</v>
      </c>
      <c r="N159" s="109" t="s">
        <v>266</v>
      </c>
      <c r="O159" s="111" t="s">
        <v>153</v>
      </c>
      <c r="P159" s="109" t="s">
        <v>154</v>
      </c>
      <c r="Q159" s="109" t="s">
        <v>80</v>
      </c>
      <c r="R159" s="108" t="s">
        <v>85</v>
      </c>
      <c r="S159" s="111" t="s">
        <v>85</v>
      </c>
      <c r="T159" s="108">
        <v>1010203</v>
      </c>
      <c r="U159" s="108">
        <v>140</v>
      </c>
      <c r="V159" s="108">
        <v>450</v>
      </c>
      <c r="W159" s="108">
        <v>7</v>
      </c>
      <c r="X159" s="113">
        <v>2016</v>
      </c>
      <c r="Y159" s="113">
        <v>28</v>
      </c>
      <c r="Z159" s="113">
        <v>0</v>
      </c>
      <c r="AA159" s="114" t="s">
        <v>80</v>
      </c>
      <c r="AB159" s="108">
        <v>0</v>
      </c>
      <c r="AC159" s="109" t="s">
        <v>539</v>
      </c>
      <c r="AD159" s="196" t="s">
        <v>430</v>
      </c>
      <c r="AE159" s="196" t="s">
        <v>539</v>
      </c>
      <c r="AF159" s="197">
        <f>AE159-AD159</f>
        <v>104</v>
      </c>
      <c r="AG159" s="198">
        <f>IF(AI159="SI", 0,J159)</f>
        <v>132.35999999999999</v>
      </c>
      <c r="AH159" s="199">
        <f>AG159*AF159</f>
        <v>13765.439999999999</v>
      </c>
      <c r="AI159" s="200"/>
    </row>
    <row r="160" spans="1:35">
      <c r="A160" s="108">
        <v>2016</v>
      </c>
      <c r="B160" s="108">
        <v>130</v>
      </c>
      <c r="C160" s="109" t="s">
        <v>539</v>
      </c>
      <c r="D160" s="194" t="s">
        <v>592</v>
      </c>
      <c r="E160" s="109" t="s">
        <v>429</v>
      </c>
      <c r="F160" s="111" t="s">
        <v>132</v>
      </c>
      <c r="G160" s="112">
        <v>101.72</v>
      </c>
      <c r="H160" s="112">
        <v>18.34</v>
      </c>
      <c r="I160" s="143" t="s">
        <v>113</v>
      </c>
      <c r="J160" s="112">
        <f>IF(I160="SI", G160-H160,G160)</f>
        <v>83.38</v>
      </c>
      <c r="K160" s="195" t="s">
        <v>133</v>
      </c>
      <c r="L160" s="108">
        <v>2016</v>
      </c>
      <c r="M160" s="108">
        <v>504</v>
      </c>
      <c r="N160" s="109" t="s">
        <v>266</v>
      </c>
      <c r="O160" s="111" t="s">
        <v>153</v>
      </c>
      <c r="P160" s="109" t="s">
        <v>154</v>
      </c>
      <c r="Q160" s="109" t="s">
        <v>80</v>
      </c>
      <c r="R160" s="108" t="s">
        <v>85</v>
      </c>
      <c r="S160" s="111" t="s">
        <v>85</v>
      </c>
      <c r="T160" s="108">
        <v>1010203</v>
      </c>
      <c r="U160" s="108">
        <v>140</v>
      </c>
      <c r="V160" s="108">
        <v>450</v>
      </c>
      <c r="W160" s="108">
        <v>7</v>
      </c>
      <c r="X160" s="113">
        <v>2016</v>
      </c>
      <c r="Y160" s="113">
        <v>28</v>
      </c>
      <c r="Z160" s="113">
        <v>0</v>
      </c>
      <c r="AA160" s="114" t="s">
        <v>433</v>
      </c>
      <c r="AB160" s="108">
        <v>333</v>
      </c>
      <c r="AC160" s="109" t="s">
        <v>433</v>
      </c>
      <c r="AD160" s="196" t="s">
        <v>430</v>
      </c>
      <c r="AE160" s="196" t="s">
        <v>433</v>
      </c>
      <c r="AF160" s="197">
        <f>AE160-AD160</f>
        <v>181</v>
      </c>
      <c r="AG160" s="198">
        <f>IF(AI160="SI", 0,J160)</f>
        <v>83.38</v>
      </c>
      <c r="AH160" s="199">
        <f>AG160*AF160</f>
        <v>15091.779999999999</v>
      </c>
      <c r="AI160" s="200"/>
    </row>
    <row r="161" spans="1:35">
      <c r="A161" s="108">
        <v>2016</v>
      </c>
      <c r="B161" s="108">
        <v>131</v>
      </c>
      <c r="C161" s="109" t="s">
        <v>539</v>
      </c>
      <c r="D161" s="194" t="s">
        <v>593</v>
      </c>
      <c r="E161" s="109" t="s">
        <v>541</v>
      </c>
      <c r="F161" s="111" t="s">
        <v>132</v>
      </c>
      <c r="G161" s="112">
        <v>370.99</v>
      </c>
      <c r="H161" s="112">
        <v>66.900000000000006</v>
      </c>
      <c r="I161" s="143" t="s">
        <v>113</v>
      </c>
      <c r="J161" s="112">
        <f>IF(I161="SI", G161-H161,G161)</f>
        <v>304.09000000000003</v>
      </c>
      <c r="K161" s="195" t="s">
        <v>133</v>
      </c>
      <c r="L161" s="108">
        <v>2016</v>
      </c>
      <c r="M161" s="108">
        <v>792</v>
      </c>
      <c r="N161" s="109" t="s">
        <v>465</v>
      </c>
      <c r="O161" s="111" t="s">
        <v>153</v>
      </c>
      <c r="P161" s="109" t="s">
        <v>154</v>
      </c>
      <c r="Q161" s="109" t="s">
        <v>80</v>
      </c>
      <c r="R161" s="108" t="s">
        <v>85</v>
      </c>
      <c r="S161" s="111" t="s">
        <v>85</v>
      </c>
      <c r="T161" s="108">
        <v>1010203</v>
      </c>
      <c r="U161" s="108">
        <v>140</v>
      </c>
      <c r="V161" s="108">
        <v>450</v>
      </c>
      <c r="W161" s="108">
        <v>7</v>
      </c>
      <c r="X161" s="113">
        <v>2016</v>
      </c>
      <c r="Y161" s="113">
        <v>28</v>
      </c>
      <c r="Z161" s="113">
        <v>0</v>
      </c>
      <c r="AA161" s="114" t="s">
        <v>433</v>
      </c>
      <c r="AB161" s="108">
        <v>333</v>
      </c>
      <c r="AC161" s="109" t="s">
        <v>433</v>
      </c>
      <c r="AD161" s="196" t="s">
        <v>127</v>
      </c>
      <c r="AE161" s="196" t="s">
        <v>433</v>
      </c>
      <c r="AF161" s="197">
        <f>AE161-AD161</f>
        <v>145</v>
      </c>
      <c r="AG161" s="198">
        <f>IF(AI161="SI", 0,J161)</f>
        <v>304.09000000000003</v>
      </c>
      <c r="AH161" s="199">
        <f>AG161*AF161</f>
        <v>44093.05</v>
      </c>
      <c r="AI161" s="200"/>
    </row>
    <row r="162" spans="1:35">
      <c r="A162" s="108">
        <v>2016</v>
      </c>
      <c r="B162" s="108">
        <v>132</v>
      </c>
      <c r="C162" s="109" t="s">
        <v>539</v>
      </c>
      <c r="D162" s="194" t="s">
        <v>594</v>
      </c>
      <c r="E162" s="109" t="s">
        <v>127</v>
      </c>
      <c r="F162" s="111" t="s">
        <v>132</v>
      </c>
      <c r="G162" s="112">
        <v>140.91</v>
      </c>
      <c r="H162" s="112">
        <v>25.41</v>
      </c>
      <c r="I162" s="143" t="s">
        <v>113</v>
      </c>
      <c r="J162" s="112">
        <f>IF(I162="SI", G162-H162,G162)</f>
        <v>115.5</v>
      </c>
      <c r="K162" s="195" t="s">
        <v>133</v>
      </c>
      <c r="L162" s="108">
        <v>2016</v>
      </c>
      <c r="M162" s="108">
        <v>1041</v>
      </c>
      <c r="N162" s="109" t="s">
        <v>95</v>
      </c>
      <c r="O162" s="111" t="s">
        <v>153</v>
      </c>
      <c r="P162" s="109" t="s">
        <v>154</v>
      </c>
      <c r="Q162" s="109" t="s">
        <v>80</v>
      </c>
      <c r="R162" s="108" t="s">
        <v>85</v>
      </c>
      <c r="S162" s="111" t="s">
        <v>85</v>
      </c>
      <c r="T162" s="108">
        <v>1080203</v>
      </c>
      <c r="U162" s="108">
        <v>2890</v>
      </c>
      <c r="V162" s="108">
        <v>7430</v>
      </c>
      <c r="W162" s="108">
        <v>99</v>
      </c>
      <c r="X162" s="113">
        <v>2016</v>
      </c>
      <c r="Y162" s="113">
        <v>27</v>
      </c>
      <c r="Z162" s="113">
        <v>0</v>
      </c>
      <c r="AA162" s="114" t="s">
        <v>433</v>
      </c>
      <c r="AB162" s="108">
        <v>334</v>
      </c>
      <c r="AC162" s="109" t="s">
        <v>433</v>
      </c>
      <c r="AD162" s="196" t="s">
        <v>490</v>
      </c>
      <c r="AE162" s="196" t="s">
        <v>433</v>
      </c>
      <c r="AF162" s="197">
        <f>AE162-AD162</f>
        <v>114</v>
      </c>
      <c r="AG162" s="198">
        <f>IF(AI162="SI", 0,J162)</f>
        <v>115.5</v>
      </c>
      <c r="AH162" s="199">
        <f>AG162*AF162</f>
        <v>13167</v>
      </c>
      <c r="AI162" s="200"/>
    </row>
    <row r="163" spans="1:35">
      <c r="A163" s="108">
        <v>2016</v>
      </c>
      <c r="B163" s="108">
        <v>133</v>
      </c>
      <c r="C163" s="109" t="s">
        <v>539</v>
      </c>
      <c r="D163" s="194" t="s">
        <v>595</v>
      </c>
      <c r="E163" s="109" t="s">
        <v>127</v>
      </c>
      <c r="F163" s="111" t="s">
        <v>132</v>
      </c>
      <c r="G163" s="112">
        <v>70.36</v>
      </c>
      <c r="H163" s="112">
        <v>12.69</v>
      </c>
      <c r="I163" s="143" t="s">
        <v>113</v>
      </c>
      <c r="J163" s="112">
        <f>IF(I163="SI", G163-H163,G163)</f>
        <v>57.67</v>
      </c>
      <c r="K163" s="195" t="s">
        <v>133</v>
      </c>
      <c r="L163" s="108">
        <v>2016</v>
      </c>
      <c r="M163" s="108">
        <v>1042</v>
      </c>
      <c r="N163" s="109" t="s">
        <v>95</v>
      </c>
      <c r="O163" s="111" t="s">
        <v>153</v>
      </c>
      <c r="P163" s="109" t="s">
        <v>154</v>
      </c>
      <c r="Q163" s="109" t="s">
        <v>80</v>
      </c>
      <c r="R163" s="108" t="s">
        <v>85</v>
      </c>
      <c r="S163" s="111" t="s">
        <v>85</v>
      </c>
      <c r="T163" s="108">
        <v>1080203</v>
      </c>
      <c r="U163" s="108">
        <v>2890</v>
      </c>
      <c r="V163" s="108">
        <v>7430</v>
      </c>
      <c r="W163" s="108">
        <v>99</v>
      </c>
      <c r="X163" s="113">
        <v>2016</v>
      </c>
      <c r="Y163" s="113">
        <v>27</v>
      </c>
      <c r="Z163" s="113">
        <v>0</v>
      </c>
      <c r="AA163" s="114" t="s">
        <v>433</v>
      </c>
      <c r="AB163" s="108">
        <v>334</v>
      </c>
      <c r="AC163" s="109" t="s">
        <v>433</v>
      </c>
      <c r="AD163" s="196" t="s">
        <v>490</v>
      </c>
      <c r="AE163" s="196" t="s">
        <v>433</v>
      </c>
      <c r="AF163" s="197">
        <f>AE163-AD163</f>
        <v>114</v>
      </c>
      <c r="AG163" s="198">
        <f>IF(AI163="SI", 0,J163)</f>
        <v>57.67</v>
      </c>
      <c r="AH163" s="199">
        <f>AG163*AF163</f>
        <v>6574.38</v>
      </c>
      <c r="AI163" s="200"/>
    </row>
    <row r="164" spans="1:35">
      <c r="A164" s="108">
        <v>2016</v>
      </c>
      <c r="B164" s="108">
        <v>134</v>
      </c>
      <c r="C164" s="109" t="s">
        <v>539</v>
      </c>
      <c r="D164" s="194" t="s">
        <v>596</v>
      </c>
      <c r="E164" s="109" t="s">
        <v>127</v>
      </c>
      <c r="F164" s="111" t="s">
        <v>132</v>
      </c>
      <c r="G164" s="112">
        <v>126.83</v>
      </c>
      <c r="H164" s="112">
        <v>22.87</v>
      </c>
      <c r="I164" s="143" t="s">
        <v>113</v>
      </c>
      <c r="J164" s="112">
        <f>IF(I164="SI", G164-H164,G164)</f>
        <v>103.96</v>
      </c>
      <c r="K164" s="195" t="s">
        <v>133</v>
      </c>
      <c r="L164" s="108">
        <v>2016</v>
      </c>
      <c r="M164" s="108">
        <v>1043</v>
      </c>
      <c r="N164" s="109" t="s">
        <v>95</v>
      </c>
      <c r="O164" s="111" t="s">
        <v>153</v>
      </c>
      <c r="P164" s="109" t="s">
        <v>154</v>
      </c>
      <c r="Q164" s="109" t="s">
        <v>80</v>
      </c>
      <c r="R164" s="108" t="s">
        <v>85</v>
      </c>
      <c r="S164" s="111" t="s">
        <v>85</v>
      </c>
      <c r="T164" s="108">
        <v>1080203</v>
      </c>
      <c r="U164" s="108">
        <v>2890</v>
      </c>
      <c r="V164" s="108">
        <v>7430</v>
      </c>
      <c r="W164" s="108">
        <v>99</v>
      </c>
      <c r="X164" s="113">
        <v>2016</v>
      </c>
      <c r="Y164" s="113">
        <v>27</v>
      </c>
      <c r="Z164" s="113">
        <v>0</v>
      </c>
      <c r="AA164" s="114" t="s">
        <v>433</v>
      </c>
      <c r="AB164" s="108">
        <v>334</v>
      </c>
      <c r="AC164" s="109" t="s">
        <v>433</v>
      </c>
      <c r="AD164" s="196" t="s">
        <v>490</v>
      </c>
      <c r="AE164" s="196" t="s">
        <v>433</v>
      </c>
      <c r="AF164" s="197">
        <f>AE164-AD164</f>
        <v>114</v>
      </c>
      <c r="AG164" s="198">
        <f>IF(AI164="SI", 0,J164)</f>
        <v>103.96</v>
      </c>
      <c r="AH164" s="199">
        <f>AG164*AF164</f>
        <v>11851.439999999999</v>
      </c>
      <c r="AI164" s="200"/>
    </row>
    <row r="165" spans="1:35">
      <c r="A165" s="108">
        <v>2016</v>
      </c>
      <c r="B165" s="108">
        <v>135</v>
      </c>
      <c r="C165" s="109" t="s">
        <v>539</v>
      </c>
      <c r="D165" s="194" t="s">
        <v>597</v>
      </c>
      <c r="E165" s="109" t="s">
        <v>127</v>
      </c>
      <c r="F165" s="111" t="s">
        <v>132</v>
      </c>
      <c r="G165" s="112">
        <v>70.36</v>
      </c>
      <c r="H165" s="112">
        <v>12.69</v>
      </c>
      <c r="I165" s="143" t="s">
        <v>113</v>
      </c>
      <c r="J165" s="112">
        <f>IF(I165="SI", G165-H165,G165)</f>
        <v>57.67</v>
      </c>
      <c r="K165" s="195" t="s">
        <v>133</v>
      </c>
      <c r="L165" s="108">
        <v>2016</v>
      </c>
      <c r="M165" s="108">
        <v>1046</v>
      </c>
      <c r="N165" s="109" t="s">
        <v>95</v>
      </c>
      <c r="O165" s="111" t="s">
        <v>153</v>
      </c>
      <c r="P165" s="109" t="s">
        <v>154</v>
      </c>
      <c r="Q165" s="109" t="s">
        <v>80</v>
      </c>
      <c r="R165" s="108" t="s">
        <v>85</v>
      </c>
      <c r="S165" s="111" t="s">
        <v>85</v>
      </c>
      <c r="T165" s="108">
        <v>1080203</v>
      </c>
      <c r="U165" s="108">
        <v>2890</v>
      </c>
      <c r="V165" s="108">
        <v>7430</v>
      </c>
      <c r="W165" s="108">
        <v>99</v>
      </c>
      <c r="X165" s="113">
        <v>2016</v>
      </c>
      <c r="Y165" s="113">
        <v>27</v>
      </c>
      <c r="Z165" s="113">
        <v>0</v>
      </c>
      <c r="AA165" s="114" t="s">
        <v>433</v>
      </c>
      <c r="AB165" s="108">
        <v>335</v>
      </c>
      <c r="AC165" s="109" t="s">
        <v>433</v>
      </c>
      <c r="AD165" s="196" t="s">
        <v>490</v>
      </c>
      <c r="AE165" s="196" t="s">
        <v>433</v>
      </c>
      <c r="AF165" s="197">
        <f>AE165-AD165</f>
        <v>114</v>
      </c>
      <c r="AG165" s="198">
        <f>IF(AI165="SI", 0,J165)</f>
        <v>57.67</v>
      </c>
      <c r="AH165" s="199">
        <f>AG165*AF165</f>
        <v>6574.38</v>
      </c>
      <c r="AI165" s="200"/>
    </row>
    <row r="166" spans="1:35">
      <c r="A166" s="108">
        <v>2016</v>
      </c>
      <c r="B166" s="108">
        <v>136</v>
      </c>
      <c r="C166" s="109" t="s">
        <v>539</v>
      </c>
      <c r="D166" s="194" t="s">
        <v>598</v>
      </c>
      <c r="E166" s="109" t="s">
        <v>127</v>
      </c>
      <c r="F166" s="111" t="s">
        <v>132</v>
      </c>
      <c r="G166" s="112">
        <v>70.36</v>
      </c>
      <c r="H166" s="112">
        <v>12.69</v>
      </c>
      <c r="I166" s="143" t="s">
        <v>113</v>
      </c>
      <c r="J166" s="112">
        <f>IF(I166="SI", G166-H166,G166)</f>
        <v>57.67</v>
      </c>
      <c r="K166" s="195" t="s">
        <v>133</v>
      </c>
      <c r="L166" s="108">
        <v>2016</v>
      </c>
      <c r="M166" s="108">
        <v>1047</v>
      </c>
      <c r="N166" s="109" t="s">
        <v>95</v>
      </c>
      <c r="O166" s="111" t="s">
        <v>153</v>
      </c>
      <c r="P166" s="109" t="s">
        <v>154</v>
      </c>
      <c r="Q166" s="109" t="s">
        <v>80</v>
      </c>
      <c r="R166" s="108" t="s">
        <v>85</v>
      </c>
      <c r="S166" s="111" t="s">
        <v>85</v>
      </c>
      <c r="T166" s="108">
        <v>1080203</v>
      </c>
      <c r="U166" s="108">
        <v>2890</v>
      </c>
      <c r="V166" s="108">
        <v>7430</v>
      </c>
      <c r="W166" s="108">
        <v>99</v>
      </c>
      <c r="X166" s="113">
        <v>2016</v>
      </c>
      <c r="Y166" s="113">
        <v>27</v>
      </c>
      <c r="Z166" s="113">
        <v>0</v>
      </c>
      <c r="AA166" s="114" t="s">
        <v>433</v>
      </c>
      <c r="AB166" s="108">
        <v>334</v>
      </c>
      <c r="AC166" s="109" t="s">
        <v>433</v>
      </c>
      <c r="AD166" s="196" t="s">
        <v>490</v>
      </c>
      <c r="AE166" s="196" t="s">
        <v>433</v>
      </c>
      <c r="AF166" s="197">
        <f>AE166-AD166</f>
        <v>114</v>
      </c>
      <c r="AG166" s="198">
        <f>IF(AI166="SI", 0,J166)</f>
        <v>57.67</v>
      </c>
      <c r="AH166" s="199">
        <f>AG166*AF166</f>
        <v>6574.38</v>
      </c>
      <c r="AI166" s="200"/>
    </row>
    <row r="167" spans="1:35">
      <c r="A167" s="108">
        <v>2016</v>
      </c>
      <c r="B167" s="108">
        <v>137</v>
      </c>
      <c r="C167" s="109" t="s">
        <v>539</v>
      </c>
      <c r="D167" s="194" t="s">
        <v>599</v>
      </c>
      <c r="E167" s="109" t="s">
        <v>487</v>
      </c>
      <c r="F167" s="111" t="s">
        <v>132</v>
      </c>
      <c r="G167" s="112">
        <v>60.3</v>
      </c>
      <c r="H167" s="112">
        <v>10.87</v>
      </c>
      <c r="I167" s="143" t="s">
        <v>113</v>
      </c>
      <c r="J167" s="112">
        <f>IF(I167="SI", G167-H167,G167)</f>
        <v>49.43</v>
      </c>
      <c r="K167" s="195" t="s">
        <v>133</v>
      </c>
      <c r="L167" s="108">
        <v>2016</v>
      </c>
      <c r="M167" s="108">
        <v>1087</v>
      </c>
      <c r="N167" s="109" t="s">
        <v>394</v>
      </c>
      <c r="O167" s="111" t="s">
        <v>153</v>
      </c>
      <c r="P167" s="109" t="s">
        <v>154</v>
      </c>
      <c r="Q167" s="109" t="s">
        <v>80</v>
      </c>
      <c r="R167" s="108" t="s">
        <v>85</v>
      </c>
      <c r="S167" s="111" t="s">
        <v>85</v>
      </c>
      <c r="T167" s="108">
        <v>1010203</v>
      </c>
      <c r="U167" s="108">
        <v>140</v>
      </c>
      <c r="V167" s="108">
        <v>450</v>
      </c>
      <c r="W167" s="108">
        <v>7</v>
      </c>
      <c r="X167" s="113">
        <v>2016</v>
      </c>
      <c r="Y167" s="113">
        <v>28</v>
      </c>
      <c r="Z167" s="113">
        <v>0</v>
      </c>
      <c r="AA167" s="114" t="s">
        <v>433</v>
      </c>
      <c r="AB167" s="108">
        <v>333</v>
      </c>
      <c r="AC167" s="109" t="s">
        <v>433</v>
      </c>
      <c r="AD167" s="196" t="s">
        <v>543</v>
      </c>
      <c r="AE167" s="196" t="s">
        <v>433</v>
      </c>
      <c r="AF167" s="197">
        <f>AE167-AD167</f>
        <v>104</v>
      </c>
      <c r="AG167" s="198">
        <f>IF(AI167="SI", 0,J167)</f>
        <v>49.43</v>
      </c>
      <c r="AH167" s="199">
        <f>AG167*AF167</f>
        <v>5140.72</v>
      </c>
      <c r="AI167" s="200"/>
    </row>
    <row r="168" spans="1:35">
      <c r="A168" s="108">
        <v>2016</v>
      </c>
      <c r="B168" s="108">
        <v>138</v>
      </c>
      <c r="C168" s="109" t="s">
        <v>539</v>
      </c>
      <c r="D168" s="194" t="s">
        <v>600</v>
      </c>
      <c r="E168" s="109" t="s">
        <v>601</v>
      </c>
      <c r="F168" s="111" t="s">
        <v>132</v>
      </c>
      <c r="G168" s="112">
        <v>68.11</v>
      </c>
      <c r="H168" s="112">
        <v>12.28</v>
      </c>
      <c r="I168" s="143" t="s">
        <v>113</v>
      </c>
      <c r="J168" s="112">
        <f>IF(I168="SI", G168-H168,G168)</f>
        <v>55.83</v>
      </c>
      <c r="K168" s="195" t="s">
        <v>133</v>
      </c>
      <c r="L168" s="108">
        <v>2016</v>
      </c>
      <c r="M168" s="108">
        <v>1386</v>
      </c>
      <c r="N168" s="109" t="s">
        <v>564</v>
      </c>
      <c r="O168" s="111" t="s">
        <v>153</v>
      </c>
      <c r="P168" s="109" t="s">
        <v>154</v>
      </c>
      <c r="Q168" s="109" t="s">
        <v>80</v>
      </c>
      <c r="R168" s="108" t="s">
        <v>85</v>
      </c>
      <c r="S168" s="111" t="s">
        <v>85</v>
      </c>
      <c r="T168" s="108">
        <v>1080203</v>
      </c>
      <c r="U168" s="108">
        <v>2890</v>
      </c>
      <c r="V168" s="108">
        <v>7430</v>
      </c>
      <c r="W168" s="108">
        <v>99</v>
      </c>
      <c r="X168" s="113">
        <v>2016</v>
      </c>
      <c r="Y168" s="113">
        <v>27</v>
      </c>
      <c r="Z168" s="113">
        <v>0</v>
      </c>
      <c r="AA168" s="114" t="s">
        <v>433</v>
      </c>
      <c r="AB168" s="108">
        <v>334</v>
      </c>
      <c r="AC168" s="109" t="s">
        <v>433</v>
      </c>
      <c r="AD168" s="196" t="s">
        <v>602</v>
      </c>
      <c r="AE168" s="196" t="s">
        <v>433</v>
      </c>
      <c r="AF168" s="197">
        <f>AE168-AD168</f>
        <v>54</v>
      </c>
      <c r="AG168" s="198">
        <f>IF(AI168="SI", 0,J168)</f>
        <v>55.83</v>
      </c>
      <c r="AH168" s="199">
        <f>AG168*AF168</f>
        <v>3014.8199999999997</v>
      </c>
      <c r="AI168" s="200"/>
    </row>
    <row r="169" spans="1:35">
      <c r="A169" s="108">
        <v>2016</v>
      </c>
      <c r="B169" s="108">
        <v>139</v>
      </c>
      <c r="C169" s="109" t="s">
        <v>539</v>
      </c>
      <c r="D169" s="194" t="s">
        <v>603</v>
      </c>
      <c r="E169" s="109" t="s">
        <v>601</v>
      </c>
      <c r="F169" s="111" t="s">
        <v>132</v>
      </c>
      <c r="G169" s="112">
        <v>68.11</v>
      </c>
      <c r="H169" s="112">
        <v>12.28</v>
      </c>
      <c r="I169" s="143" t="s">
        <v>113</v>
      </c>
      <c r="J169" s="112">
        <f>IF(I169="SI", G169-H169,G169)</f>
        <v>55.83</v>
      </c>
      <c r="K169" s="195" t="s">
        <v>133</v>
      </c>
      <c r="L169" s="108">
        <v>2016</v>
      </c>
      <c r="M169" s="108">
        <v>1388</v>
      </c>
      <c r="N169" s="109" t="s">
        <v>564</v>
      </c>
      <c r="O169" s="111" t="s">
        <v>153</v>
      </c>
      <c r="P169" s="109" t="s">
        <v>154</v>
      </c>
      <c r="Q169" s="109" t="s">
        <v>80</v>
      </c>
      <c r="R169" s="108" t="s">
        <v>85</v>
      </c>
      <c r="S169" s="111" t="s">
        <v>85</v>
      </c>
      <c r="T169" s="108">
        <v>1080203</v>
      </c>
      <c r="U169" s="108">
        <v>2890</v>
      </c>
      <c r="V169" s="108">
        <v>7430</v>
      </c>
      <c r="W169" s="108">
        <v>99</v>
      </c>
      <c r="X169" s="113">
        <v>2016</v>
      </c>
      <c r="Y169" s="113">
        <v>27</v>
      </c>
      <c r="Z169" s="113">
        <v>0</v>
      </c>
      <c r="AA169" s="114" t="s">
        <v>433</v>
      </c>
      <c r="AB169" s="108">
        <v>335</v>
      </c>
      <c r="AC169" s="109" t="s">
        <v>433</v>
      </c>
      <c r="AD169" s="196" t="s">
        <v>602</v>
      </c>
      <c r="AE169" s="196" t="s">
        <v>433</v>
      </c>
      <c r="AF169" s="197">
        <f>AE169-AD169</f>
        <v>54</v>
      </c>
      <c r="AG169" s="198">
        <f>IF(AI169="SI", 0,J169)</f>
        <v>55.83</v>
      </c>
      <c r="AH169" s="199">
        <f>AG169*AF169</f>
        <v>3014.8199999999997</v>
      </c>
      <c r="AI169" s="200"/>
    </row>
    <row r="170" spans="1:35">
      <c r="A170" s="108">
        <v>2016</v>
      </c>
      <c r="B170" s="108">
        <v>140</v>
      </c>
      <c r="C170" s="109" t="s">
        <v>539</v>
      </c>
      <c r="D170" s="194" t="s">
        <v>604</v>
      </c>
      <c r="E170" s="109" t="s">
        <v>601</v>
      </c>
      <c r="F170" s="111" t="s">
        <v>132</v>
      </c>
      <c r="G170" s="112">
        <v>122.76</v>
      </c>
      <c r="H170" s="112">
        <v>22.14</v>
      </c>
      <c r="I170" s="143" t="s">
        <v>113</v>
      </c>
      <c r="J170" s="112">
        <f>IF(I170="SI", G170-H170,G170)</f>
        <v>100.62</v>
      </c>
      <c r="K170" s="195" t="s">
        <v>133</v>
      </c>
      <c r="L170" s="108">
        <v>2016</v>
      </c>
      <c r="M170" s="108">
        <v>1389</v>
      </c>
      <c r="N170" s="109" t="s">
        <v>564</v>
      </c>
      <c r="O170" s="111" t="s">
        <v>153</v>
      </c>
      <c r="P170" s="109" t="s">
        <v>154</v>
      </c>
      <c r="Q170" s="109" t="s">
        <v>80</v>
      </c>
      <c r="R170" s="108" t="s">
        <v>85</v>
      </c>
      <c r="S170" s="111" t="s">
        <v>85</v>
      </c>
      <c r="T170" s="108">
        <v>1080203</v>
      </c>
      <c r="U170" s="108">
        <v>2890</v>
      </c>
      <c r="V170" s="108">
        <v>7430</v>
      </c>
      <c r="W170" s="108">
        <v>99</v>
      </c>
      <c r="X170" s="113">
        <v>2016</v>
      </c>
      <c r="Y170" s="113">
        <v>27</v>
      </c>
      <c r="Z170" s="113">
        <v>0</v>
      </c>
      <c r="AA170" s="114" t="s">
        <v>433</v>
      </c>
      <c r="AB170" s="108">
        <v>335</v>
      </c>
      <c r="AC170" s="109" t="s">
        <v>433</v>
      </c>
      <c r="AD170" s="196" t="s">
        <v>602</v>
      </c>
      <c r="AE170" s="196" t="s">
        <v>433</v>
      </c>
      <c r="AF170" s="197">
        <f>AE170-AD170</f>
        <v>54</v>
      </c>
      <c r="AG170" s="198">
        <f>IF(AI170="SI", 0,J170)</f>
        <v>100.62</v>
      </c>
      <c r="AH170" s="199">
        <f>AG170*AF170</f>
        <v>5433.4800000000005</v>
      </c>
      <c r="AI170" s="200"/>
    </row>
    <row r="171" spans="1:35">
      <c r="A171" s="108">
        <v>2016</v>
      </c>
      <c r="B171" s="108">
        <v>141</v>
      </c>
      <c r="C171" s="109" t="s">
        <v>539</v>
      </c>
      <c r="D171" s="194" t="s">
        <v>605</v>
      </c>
      <c r="E171" s="109" t="s">
        <v>601</v>
      </c>
      <c r="F171" s="111" t="s">
        <v>132</v>
      </c>
      <c r="G171" s="112">
        <v>136.24</v>
      </c>
      <c r="H171" s="112">
        <v>24.57</v>
      </c>
      <c r="I171" s="143" t="s">
        <v>113</v>
      </c>
      <c r="J171" s="112">
        <f>IF(I171="SI", G171-H171,G171)</f>
        <v>111.67000000000002</v>
      </c>
      <c r="K171" s="195" t="s">
        <v>133</v>
      </c>
      <c r="L171" s="108">
        <v>2016</v>
      </c>
      <c r="M171" s="108">
        <v>1390</v>
      </c>
      <c r="N171" s="109" t="s">
        <v>564</v>
      </c>
      <c r="O171" s="111" t="s">
        <v>153</v>
      </c>
      <c r="P171" s="109" t="s">
        <v>154</v>
      </c>
      <c r="Q171" s="109" t="s">
        <v>80</v>
      </c>
      <c r="R171" s="108" t="s">
        <v>85</v>
      </c>
      <c r="S171" s="111" t="s">
        <v>85</v>
      </c>
      <c r="T171" s="108">
        <v>1080203</v>
      </c>
      <c r="U171" s="108">
        <v>2890</v>
      </c>
      <c r="V171" s="108">
        <v>7430</v>
      </c>
      <c r="W171" s="108">
        <v>99</v>
      </c>
      <c r="X171" s="113">
        <v>2016</v>
      </c>
      <c r="Y171" s="113">
        <v>27</v>
      </c>
      <c r="Z171" s="113">
        <v>0</v>
      </c>
      <c r="AA171" s="114" t="s">
        <v>433</v>
      </c>
      <c r="AB171" s="108">
        <v>335</v>
      </c>
      <c r="AC171" s="109" t="s">
        <v>433</v>
      </c>
      <c r="AD171" s="196" t="s">
        <v>602</v>
      </c>
      <c r="AE171" s="196" t="s">
        <v>433</v>
      </c>
      <c r="AF171" s="197">
        <f>AE171-AD171</f>
        <v>54</v>
      </c>
      <c r="AG171" s="198">
        <f>IF(AI171="SI", 0,J171)</f>
        <v>111.67000000000002</v>
      </c>
      <c r="AH171" s="199">
        <f>AG171*AF171</f>
        <v>6030.1800000000012</v>
      </c>
      <c r="AI171" s="200"/>
    </row>
    <row r="172" spans="1:35">
      <c r="A172" s="108">
        <v>2016</v>
      </c>
      <c r="B172" s="108">
        <v>142</v>
      </c>
      <c r="C172" s="109" t="s">
        <v>539</v>
      </c>
      <c r="D172" s="194" t="s">
        <v>606</v>
      </c>
      <c r="E172" s="109" t="s">
        <v>601</v>
      </c>
      <c r="F172" s="111" t="s">
        <v>132</v>
      </c>
      <c r="G172" s="112">
        <v>68.11</v>
      </c>
      <c r="H172" s="112">
        <v>12.28</v>
      </c>
      <c r="I172" s="143" t="s">
        <v>113</v>
      </c>
      <c r="J172" s="112">
        <f>IF(I172="SI", G172-H172,G172)</f>
        <v>55.83</v>
      </c>
      <c r="K172" s="195" t="s">
        <v>133</v>
      </c>
      <c r="L172" s="108">
        <v>2016</v>
      </c>
      <c r="M172" s="108">
        <v>1391</v>
      </c>
      <c r="N172" s="109" t="s">
        <v>564</v>
      </c>
      <c r="O172" s="111" t="s">
        <v>153</v>
      </c>
      <c r="P172" s="109" t="s">
        <v>154</v>
      </c>
      <c r="Q172" s="109" t="s">
        <v>80</v>
      </c>
      <c r="R172" s="108" t="s">
        <v>85</v>
      </c>
      <c r="S172" s="111" t="s">
        <v>85</v>
      </c>
      <c r="T172" s="108">
        <v>1080203</v>
      </c>
      <c r="U172" s="108">
        <v>2890</v>
      </c>
      <c r="V172" s="108">
        <v>7430</v>
      </c>
      <c r="W172" s="108">
        <v>99</v>
      </c>
      <c r="X172" s="113">
        <v>2016</v>
      </c>
      <c r="Y172" s="113">
        <v>27</v>
      </c>
      <c r="Z172" s="113">
        <v>0</v>
      </c>
      <c r="AA172" s="114" t="s">
        <v>433</v>
      </c>
      <c r="AB172" s="108">
        <v>335</v>
      </c>
      <c r="AC172" s="109" t="s">
        <v>433</v>
      </c>
      <c r="AD172" s="196" t="s">
        <v>602</v>
      </c>
      <c r="AE172" s="196" t="s">
        <v>433</v>
      </c>
      <c r="AF172" s="197">
        <f>AE172-AD172</f>
        <v>54</v>
      </c>
      <c r="AG172" s="198">
        <f>IF(AI172="SI", 0,J172)</f>
        <v>55.83</v>
      </c>
      <c r="AH172" s="199">
        <f>AG172*AF172</f>
        <v>3014.8199999999997</v>
      </c>
      <c r="AI172" s="200"/>
    </row>
    <row r="173" spans="1:35">
      <c r="A173" s="108">
        <v>2016</v>
      </c>
      <c r="B173" s="108">
        <v>143</v>
      </c>
      <c r="C173" s="109" t="s">
        <v>273</v>
      </c>
      <c r="D173" s="194" t="s">
        <v>607</v>
      </c>
      <c r="E173" s="109" t="s">
        <v>608</v>
      </c>
      <c r="F173" s="111" t="s">
        <v>609</v>
      </c>
      <c r="G173" s="112">
        <v>97.6</v>
      </c>
      <c r="H173" s="112">
        <v>17.600000000000001</v>
      </c>
      <c r="I173" s="143" t="s">
        <v>113</v>
      </c>
      <c r="J173" s="112">
        <f>IF(I173="SI", G173-H173,G173)</f>
        <v>80</v>
      </c>
      <c r="K173" s="195" t="s">
        <v>610</v>
      </c>
      <c r="L173" s="108">
        <v>2016</v>
      </c>
      <c r="M173" s="108">
        <v>1448</v>
      </c>
      <c r="N173" s="109" t="s">
        <v>611</v>
      </c>
      <c r="O173" s="111" t="s">
        <v>515</v>
      </c>
      <c r="P173" s="109" t="s">
        <v>516</v>
      </c>
      <c r="Q173" s="109" t="s">
        <v>80</v>
      </c>
      <c r="R173" s="108" t="s">
        <v>85</v>
      </c>
      <c r="S173" s="111" t="s">
        <v>85</v>
      </c>
      <c r="T173" s="108">
        <v>1010202</v>
      </c>
      <c r="U173" s="108">
        <v>130</v>
      </c>
      <c r="V173" s="108">
        <v>450</v>
      </c>
      <c r="W173" s="108">
        <v>1</v>
      </c>
      <c r="X173" s="113">
        <v>2016</v>
      </c>
      <c r="Y173" s="113">
        <v>94</v>
      </c>
      <c r="Z173" s="113">
        <v>0</v>
      </c>
      <c r="AA173" s="114" t="s">
        <v>137</v>
      </c>
      <c r="AB173" s="108">
        <v>441</v>
      </c>
      <c r="AC173" s="109" t="s">
        <v>137</v>
      </c>
      <c r="AD173" s="196" t="s">
        <v>612</v>
      </c>
      <c r="AE173" s="196" t="s">
        <v>137</v>
      </c>
      <c r="AF173" s="197">
        <f>AE173-AD173</f>
        <v>59</v>
      </c>
      <c r="AG173" s="198">
        <f>IF(AI173="SI", 0,J173)</f>
        <v>80</v>
      </c>
      <c r="AH173" s="199">
        <f>AG173*AF173</f>
        <v>4720</v>
      </c>
      <c r="AI173" s="200"/>
    </row>
    <row r="174" spans="1:35">
      <c r="A174" s="108">
        <v>2016</v>
      </c>
      <c r="B174" s="108">
        <v>144</v>
      </c>
      <c r="C174" s="109" t="s">
        <v>273</v>
      </c>
      <c r="D174" s="194" t="s">
        <v>613</v>
      </c>
      <c r="E174" s="109" t="s">
        <v>564</v>
      </c>
      <c r="F174" s="111" t="s">
        <v>378</v>
      </c>
      <c r="G174" s="112">
        <v>18.420000000000002</v>
      </c>
      <c r="H174" s="112">
        <v>3.26</v>
      </c>
      <c r="I174" s="143" t="s">
        <v>113</v>
      </c>
      <c r="J174" s="112">
        <f>IF(I174="SI", G174-H174,G174)</f>
        <v>15.160000000000002</v>
      </c>
      <c r="K174" s="195" t="s">
        <v>361</v>
      </c>
      <c r="L174" s="108">
        <v>2016</v>
      </c>
      <c r="M174" s="108">
        <v>1443</v>
      </c>
      <c r="N174" s="109" t="s">
        <v>611</v>
      </c>
      <c r="O174" s="111" t="s">
        <v>234</v>
      </c>
      <c r="P174" s="109" t="s">
        <v>235</v>
      </c>
      <c r="Q174" s="109" t="s">
        <v>235</v>
      </c>
      <c r="R174" s="108" t="s">
        <v>85</v>
      </c>
      <c r="S174" s="111" t="s">
        <v>85</v>
      </c>
      <c r="T174" s="108">
        <v>1010203</v>
      </c>
      <c r="U174" s="108">
        <v>140</v>
      </c>
      <c r="V174" s="108">
        <v>450</v>
      </c>
      <c r="W174" s="108">
        <v>4</v>
      </c>
      <c r="X174" s="113">
        <v>2016</v>
      </c>
      <c r="Y174" s="113">
        <v>29</v>
      </c>
      <c r="Z174" s="113">
        <v>0</v>
      </c>
      <c r="AA174" s="114" t="s">
        <v>407</v>
      </c>
      <c r="AB174" s="108">
        <v>303</v>
      </c>
      <c r="AC174" s="109" t="s">
        <v>407</v>
      </c>
      <c r="AD174" s="196" t="s">
        <v>614</v>
      </c>
      <c r="AE174" s="196" t="s">
        <v>407</v>
      </c>
      <c r="AF174" s="197">
        <f>AE174-AD174</f>
        <v>32</v>
      </c>
      <c r="AG174" s="198">
        <f>IF(AI174="SI", 0,J174)</f>
        <v>15.160000000000002</v>
      </c>
      <c r="AH174" s="199">
        <f>AG174*AF174</f>
        <v>485.12000000000006</v>
      </c>
      <c r="AI174" s="200"/>
    </row>
    <row r="175" spans="1:35">
      <c r="A175" s="108">
        <v>2016</v>
      </c>
      <c r="B175" s="108">
        <v>145</v>
      </c>
      <c r="C175" s="109" t="s">
        <v>615</v>
      </c>
      <c r="D175" s="194" t="s">
        <v>616</v>
      </c>
      <c r="E175" s="109" t="s">
        <v>617</v>
      </c>
      <c r="F175" s="111" t="s">
        <v>618</v>
      </c>
      <c r="G175" s="112">
        <v>66.64</v>
      </c>
      <c r="H175" s="112">
        <v>11.52</v>
      </c>
      <c r="I175" s="143" t="s">
        <v>113</v>
      </c>
      <c r="J175" s="112">
        <f>IF(I175="SI", G175-H175,G175)</f>
        <v>55.120000000000005</v>
      </c>
      <c r="K175" s="195" t="s">
        <v>361</v>
      </c>
      <c r="L175" s="108">
        <v>2016</v>
      </c>
      <c r="M175" s="108">
        <v>1573</v>
      </c>
      <c r="N175" s="109" t="s">
        <v>615</v>
      </c>
      <c r="O175" s="111" t="s">
        <v>204</v>
      </c>
      <c r="P175" s="109" t="s">
        <v>205</v>
      </c>
      <c r="Q175" s="109" t="s">
        <v>80</v>
      </c>
      <c r="R175" s="108" t="s">
        <v>85</v>
      </c>
      <c r="S175" s="111" t="s">
        <v>85</v>
      </c>
      <c r="T175" s="108">
        <v>1010203</v>
      </c>
      <c r="U175" s="108">
        <v>140</v>
      </c>
      <c r="V175" s="108">
        <v>450</v>
      </c>
      <c r="W175" s="108">
        <v>4</v>
      </c>
      <c r="X175" s="113">
        <v>2016</v>
      </c>
      <c r="Y175" s="113">
        <v>29</v>
      </c>
      <c r="Z175" s="113">
        <v>0</v>
      </c>
      <c r="AA175" s="114" t="s">
        <v>619</v>
      </c>
      <c r="AB175" s="108">
        <v>383</v>
      </c>
      <c r="AC175" s="109" t="s">
        <v>619</v>
      </c>
      <c r="AD175" s="196" t="s">
        <v>137</v>
      </c>
      <c r="AE175" s="196" t="s">
        <v>619</v>
      </c>
      <c r="AF175" s="197">
        <f>AE175-AD175</f>
        <v>-28</v>
      </c>
      <c r="AG175" s="198">
        <f>IF(AI175="SI", 0,J175)</f>
        <v>55.120000000000005</v>
      </c>
      <c r="AH175" s="199">
        <f>AG175*AF175</f>
        <v>-1543.3600000000001</v>
      </c>
      <c r="AI175" s="200"/>
    </row>
    <row r="176" spans="1:35">
      <c r="A176" s="108">
        <v>2016</v>
      </c>
      <c r="B176" s="108">
        <v>146</v>
      </c>
      <c r="C176" s="109" t="s">
        <v>615</v>
      </c>
      <c r="D176" s="194" t="s">
        <v>620</v>
      </c>
      <c r="E176" s="109" t="s">
        <v>621</v>
      </c>
      <c r="F176" s="111" t="s">
        <v>622</v>
      </c>
      <c r="G176" s="112">
        <v>70</v>
      </c>
      <c r="H176" s="112">
        <v>12.62</v>
      </c>
      <c r="I176" s="143" t="s">
        <v>113</v>
      </c>
      <c r="J176" s="112">
        <f>IF(I176="SI", G176-H176,G176)</f>
        <v>57.38</v>
      </c>
      <c r="K176" s="195" t="s">
        <v>361</v>
      </c>
      <c r="L176" s="108">
        <v>2016</v>
      </c>
      <c r="M176" s="108">
        <v>1296</v>
      </c>
      <c r="N176" s="109" t="s">
        <v>560</v>
      </c>
      <c r="O176" s="111" t="s">
        <v>204</v>
      </c>
      <c r="P176" s="109" t="s">
        <v>205</v>
      </c>
      <c r="Q176" s="109" t="s">
        <v>80</v>
      </c>
      <c r="R176" s="108" t="s">
        <v>85</v>
      </c>
      <c r="S176" s="111" t="s">
        <v>85</v>
      </c>
      <c r="T176" s="108">
        <v>1010203</v>
      </c>
      <c r="U176" s="108">
        <v>140</v>
      </c>
      <c r="V176" s="108">
        <v>450</v>
      </c>
      <c r="W176" s="108">
        <v>4</v>
      </c>
      <c r="X176" s="113">
        <v>2016</v>
      </c>
      <c r="Y176" s="113">
        <v>29</v>
      </c>
      <c r="Z176" s="113">
        <v>0</v>
      </c>
      <c r="AA176" s="114" t="s">
        <v>619</v>
      </c>
      <c r="AB176" s="108">
        <v>383</v>
      </c>
      <c r="AC176" s="109" t="s">
        <v>619</v>
      </c>
      <c r="AD176" s="196" t="s">
        <v>623</v>
      </c>
      <c r="AE176" s="196" t="s">
        <v>619</v>
      </c>
      <c r="AF176" s="197">
        <f>AE176-AD176</f>
        <v>30</v>
      </c>
      <c r="AG176" s="198">
        <f>IF(AI176="SI", 0,J176)</f>
        <v>57.38</v>
      </c>
      <c r="AH176" s="199">
        <f>AG176*AF176</f>
        <v>1721.4</v>
      </c>
      <c r="AI176" s="200"/>
    </row>
    <row r="177" spans="1:35">
      <c r="A177" s="108">
        <v>2016</v>
      </c>
      <c r="B177" s="108">
        <v>147</v>
      </c>
      <c r="C177" s="109" t="s">
        <v>615</v>
      </c>
      <c r="D177" s="194" t="s">
        <v>624</v>
      </c>
      <c r="E177" s="109" t="s">
        <v>403</v>
      </c>
      <c r="F177" s="111" t="s">
        <v>378</v>
      </c>
      <c r="G177" s="112">
        <v>63.9</v>
      </c>
      <c r="H177" s="112">
        <v>11.52</v>
      </c>
      <c r="I177" s="143" t="s">
        <v>113</v>
      </c>
      <c r="J177" s="112">
        <f>IF(I177="SI", G177-H177,G177)</f>
        <v>52.379999999999995</v>
      </c>
      <c r="K177" s="195" t="s">
        <v>361</v>
      </c>
      <c r="L177" s="108">
        <v>2016</v>
      </c>
      <c r="M177" s="108">
        <v>903</v>
      </c>
      <c r="N177" s="109" t="s">
        <v>448</v>
      </c>
      <c r="O177" s="111" t="s">
        <v>204</v>
      </c>
      <c r="P177" s="109" t="s">
        <v>205</v>
      </c>
      <c r="Q177" s="109" t="s">
        <v>80</v>
      </c>
      <c r="R177" s="108" t="s">
        <v>85</v>
      </c>
      <c r="S177" s="111" t="s">
        <v>85</v>
      </c>
      <c r="T177" s="108">
        <v>1010203</v>
      </c>
      <c r="U177" s="108">
        <v>140</v>
      </c>
      <c r="V177" s="108">
        <v>450</v>
      </c>
      <c r="W177" s="108">
        <v>4</v>
      </c>
      <c r="X177" s="113">
        <v>2016</v>
      </c>
      <c r="Y177" s="113">
        <v>29</v>
      </c>
      <c r="Z177" s="113">
        <v>0</v>
      </c>
      <c r="AA177" s="114" t="s">
        <v>619</v>
      </c>
      <c r="AB177" s="108">
        <v>383</v>
      </c>
      <c r="AC177" s="109" t="s">
        <v>619</v>
      </c>
      <c r="AD177" s="196" t="s">
        <v>625</v>
      </c>
      <c r="AE177" s="196" t="s">
        <v>619</v>
      </c>
      <c r="AF177" s="197">
        <f>AE177-AD177</f>
        <v>92</v>
      </c>
      <c r="AG177" s="198">
        <f>IF(AI177="SI", 0,J177)</f>
        <v>52.379999999999995</v>
      </c>
      <c r="AH177" s="199">
        <f>AG177*AF177</f>
        <v>4818.9599999999991</v>
      </c>
      <c r="AI177" s="200"/>
    </row>
    <row r="178" spans="1:35">
      <c r="A178" s="108">
        <v>2016</v>
      </c>
      <c r="B178" s="108">
        <v>148</v>
      </c>
      <c r="C178" s="109" t="s">
        <v>615</v>
      </c>
      <c r="D178" s="194" t="s">
        <v>626</v>
      </c>
      <c r="E178" s="109" t="s">
        <v>627</v>
      </c>
      <c r="F178" s="111" t="s">
        <v>628</v>
      </c>
      <c r="G178" s="112">
        <v>2318</v>
      </c>
      <c r="H178" s="112">
        <v>418</v>
      </c>
      <c r="I178" s="143" t="s">
        <v>113</v>
      </c>
      <c r="J178" s="112">
        <f>IF(I178="SI", G178-H178,G178)</f>
        <v>1900</v>
      </c>
      <c r="K178" s="195" t="s">
        <v>629</v>
      </c>
      <c r="L178" s="108">
        <v>2016</v>
      </c>
      <c r="M178" s="108">
        <v>1176</v>
      </c>
      <c r="N178" s="109" t="s">
        <v>480</v>
      </c>
      <c r="O178" s="111" t="s">
        <v>515</v>
      </c>
      <c r="P178" s="109" t="s">
        <v>516</v>
      </c>
      <c r="Q178" s="109" t="s">
        <v>80</v>
      </c>
      <c r="R178" s="108" t="s">
        <v>85</v>
      </c>
      <c r="S178" s="111" t="s">
        <v>85</v>
      </c>
      <c r="T178" s="108">
        <v>1010203</v>
      </c>
      <c r="U178" s="108">
        <v>140</v>
      </c>
      <c r="V178" s="108">
        <v>450</v>
      </c>
      <c r="W178" s="108">
        <v>2</v>
      </c>
      <c r="X178" s="113">
        <v>2016</v>
      </c>
      <c r="Y178" s="113">
        <v>107</v>
      </c>
      <c r="Z178" s="113">
        <v>0</v>
      </c>
      <c r="AA178" s="114" t="s">
        <v>407</v>
      </c>
      <c r="AB178" s="108">
        <v>311</v>
      </c>
      <c r="AC178" s="109" t="s">
        <v>407</v>
      </c>
      <c r="AD178" s="196" t="s">
        <v>630</v>
      </c>
      <c r="AE178" s="196" t="s">
        <v>407</v>
      </c>
      <c r="AF178" s="197">
        <f>AE178-AD178</f>
        <v>41</v>
      </c>
      <c r="AG178" s="198">
        <f>IF(AI178="SI", 0,J178)</f>
        <v>1900</v>
      </c>
      <c r="AH178" s="199">
        <f>AG178*AF178</f>
        <v>77900</v>
      </c>
      <c r="AI178" s="200"/>
    </row>
    <row r="179" spans="1:35">
      <c r="A179" s="108">
        <v>2016</v>
      </c>
      <c r="B179" s="108">
        <v>149</v>
      </c>
      <c r="C179" s="109" t="s">
        <v>615</v>
      </c>
      <c r="D179" s="194" t="s">
        <v>631</v>
      </c>
      <c r="E179" s="109" t="s">
        <v>429</v>
      </c>
      <c r="F179" s="111" t="s">
        <v>628</v>
      </c>
      <c r="G179" s="112">
        <v>2318</v>
      </c>
      <c r="H179" s="112">
        <v>418</v>
      </c>
      <c r="I179" s="143" t="s">
        <v>113</v>
      </c>
      <c r="J179" s="112">
        <f>IF(I179="SI", G179-H179,G179)</f>
        <v>1900</v>
      </c>
      <c r="K179" s="195" t="s">
        <v>629</v>
      </c>
      <c r="L179" s="108">
        <v>2016</v>
      </c>
      <c r="M179" s="108">
        <v>239</v>
      </c>
      <c r="N179" s="109" t="s">
        <v>86</v>
      </c>
      <c r="O179" s="111" t="s">
        <v>515</v>
      </c>
      <c r="P179" s="109" t="s">
        <v>516</v>
      </c>
      <c r="Q179" s="109" t="s">
        <v>80</v>
      </c>
      <c r="R179" s="108" t="s">
        <v>85</v>
      </c>
      <c r="S179" s="111" t="s">
        <v>85</v>
      </c>
      <c r="T179" s="108">
        <v>1010203</v>
      </c>
      <c r="U179" s="108">
        <v>140</v>
      </c>
      <c r="V179" s="108">
        <v>450</v>
      </c>
      <c r="W179" s="108">
        <v>2</v>
      </c>
      <c r="X179" s="113">
        <v>2016</v>
      </c>
      <c r="Y179" s="113">
        <v>108</v>
      </c>
      <c r="Z179" s="113">
        <v>0</v>
      </c>
      <c r="AA179" s="114" t="s">
        <v>137</v>
      </c>
      <c r="AB179" s="108">
        <v>442</v>
      </c>
      <c r="AC179" s="109" t="s">
        <v>137</v>
      </c>
      <c r="AD179" s="196" t="s">
        <v>541</v>
      </c>
      <c r="AE179" s="196" t="s">
        <v>137</v>
      </c>
      <c r="AF179" s="197">
        <f>AE179-AD179</f>
        <v>250</v>
      </c>
      <c r="AG179" s="198">
        <f>IF(AI179="SI", 0,J179)</f>
        <v>1900</v>
      </c>
      <c r="AH179" s="199">
        <f>AG179*AF179</f>
        <v>475000</v>
      </c>
      <c r="AI179" s="200"/>
    </row>
    <row r="180" spans="1:35">
      <c r="A180" s="108">
        <v>2016</v>
      </c>
      <c r="B180" s="108">
        <v>150</v>
      </c>
      <c r="C180" s="109" t="s">
        <v>615</v>
      </c>
      <c r="D180" s="194" t="s">
        <v>632</v>
      </c>
      <c r="E180" s="109" t="s">
        <v>633</v>
      </c>
      <c r="F180" s="111" t="s">
        <v>634</v>
      </c>
      <c r="G180" s="112">
        <v>5800</v>
      </c>
      <c r="H180" s="112">
        <v>1045.9000000000001</v>
      </c>
      <c r="I180" s="143" t="s">
        <v>113</v>
      </c>
      <c r="J180" s="112">
        <f>IF(I180="SI", G180-H180,G180)</f>
        <v>4754.1000000000004</v>
      </c>
      <c r="K180" s="195" t="s">
        <v>80</v>
      </c>
      <c r="L180" s="108">
        <v>2016</v>
      </c>
      <c r="M180" s="108">
        <v>1286</v>
      </c>
      <c r="N180" s="109" t="s">
        <v>524</v>
      </c>
      <c r="O180" s="111" t="s">
        <v>635</v>
      </c>
      <c r="P180" s="109" t="s">
        <v>80</v>
      </c>
      <c r="Q180" s="109" t="s">
        <v>80</v>
      </c>
      <c r="R180" s="108" t="s">
        <v>85</v>
      </c>
      <c r="S180" s="111" t="s">
        <v>85</v>
      </c>
      <c r="T180" s="108">
        <v>2090601</v>
      </c>
      <c r="U180" s="108">
        <v>9030</v>
      </c>
      <c r="V180" s="108">
        <v>9460</v>
      </c>
      <c r="W180" s="108">
        <v>99</v>
      </c>
      <c r="X180" s="113">
        <v>2015</v>
      </c>
      <c r="Y180" s="113">
        <v>127</v>
      </c>
      <c r="Z180" s="113">
        <v>2</v>
      </c>
      <c r="AA180" s="114" t="s">
        <v>407</v>
      </c>
      <c r="AB180" s="108">
        <v>308</v>
      </c>
      <c r="AC180" s="109" t="s">
        <v>407</v>
      </c>
      <c r="AD180" s="196" t="s">
        <v>636</v>
      </c>
      <c r="AE180" s="196" t="s">
        <v>407</v>
      </c>
      <c r="AF180" s="197">
        <f>AE180-AD180</f>
        <v>54</v>
      </c>
      <c r="AG180" s="198">
        <f>IF(AI180="SI", 0,J180)</f>
        <v>4754.1000000000004</v>
      </c>
      <c r="AH180" s="199">
        <f>AG180*AF180</f>
        <v>256721.40000000002</v>
      </c>
      <c r="AI180" s="200"/>
    </row>
    <row r="181" spans="1:35">
      <c r="A181" s="108">
        <v>2016</v>
      </c>
      <c r="B181" s="108">
        <v>151</v>
      </c>
      <c r="C181" s="109" t="s">
        <v>615</v>
      </c>
      <c r="D181" s="194" t="s">
        <v>308</v>
      </c>
      <c r="E181" s="109" t="s">
        <v>633</v>
      </c>
      <c r="F181" s="111" t="s">
        <v>637</v>
      </c>
      <c r="G181" s="112">
        <v>4514</v>
      </c>
      <c r="H181" s="112">
        <v>814</v>
      </c>
      <c r="I181" s="143" t="s">
        <v>113</v>
      </c>
      <c r="J181" s="112">
        <f>IF(I181="SI", G181-H181,G181)</f>
        <v>3700</v>
      </c>
      <c r="K181" s="195" t="s">
        <v>638</v>
      </c>
      <c r="L181" s="108">
        <v>2016</v>
      </c>
      <c r="M181" s="108">
        <v>1287</v>
      </c>
      <c r="N181" s="109" t="s">
        <v>524</v>
      </c>
      <c r="O181" s="111" t="s">
        <v>635</v>
      </c>
      <c r="P181" s="109" t="s">
        <v>80</v>
      </c>
      <c r="Q181" s="109" t="s">
        <v>80</v>
      </c>
      <c r="R181" s="108" t="s">
        <v>85</v>
      </c>
      <c r="S181" s="111" t="s">
        <v>85</v>
      </c>
      <c r="T181" s="108">
        <v>2090601</v>
      </c>
      <c r="U181" s="108">
        <v>9030</v>
      </c>
      <c r="V181" s="108">
        <v>9460</v>
      </c>
      <c r="W181" s="108">
        <v>99</v>
      </c>
      <c r="X181" s="113">
        <v>2015</v>
      </c>
      <c r="Y181" s="113">
        <v>127</v>
      </c>
      <c r="Z181" s="113">
        <v>1</v>
      </c>
      <c r="AA181" s="114" t="s">
        <v>407</v>
      </c>
      <c r="AB181" s="108">
        <v>307</v>
      </c>
      <c r="AC181" s="109" t="s">
        <v>407</v>
      </c>
      <c r="AD181" s="196" t="s">
        <v>636</v>
      </c>
      <c r="AE181" s="196" t="s">
        <v>407</v>
      </c>
      <c r="AF181" s="197">
        <f>AE181-AD181</f>
        <v>54</v>
      </c>
      <c r="AG181" s="198">
        <f>IF(AI181="SI", 0,J181)</f>
        <v>3700</v>
      </c>
      <c r="AH181" s="199">
        <f>AG181*AF181</f>
        <v>199800</v>
      </c>
      <c r="AI181" s="200"/>
    </row>
    <row r="182" spans="1:35">
      <c r="A182" s="108">
        <v>2016</v>
      </c>
      <c r="B182" s="108">
        <v>152</v>
      </c>
      <c r="C182" s="109" t="s">
        <v>615</v>
      </c>
      <c r="D182" s="194" t="s">
        <v>639</v>
      </c>
      <c r="E182" s="109" t="s">
        <v>640</v>
      </c>
      <c r="F182" s="111" t="s">
        <v>641</v>
      </c>
      <c r="G182" s="112">
        <v>299.62</v>
      </c>
      <c r="H182" s="112">
        <v>0</v>
      </c>
      <c r="I182" s="143" t="s">
        <v>79</v>
      </c>
      <c r="J182" s="112">
        <f>IF(I182="SI", G182-H182,G182)</f>
        <v>299.62</v>
      </c>
      <c r="K182" s="195" t="s">
        <v>171</v>
      </c>
      <c r="L182" s="108">
        <v>2016</v>
      </c>
      <c r="M182" s="108">
        <v>1575</v>
      </c>
      <c r="N182" s="109" t="s">
        <v>615</v>
      </c>
      <c r="O182" s="111" t="s">
        <v>172</v>
      </c>
      <c r="P182" s="109" t="s">
        <v>173</v>
      </c>
      <c r="Q182" s="109" t="s">
        <v>174</v>
      </c>
      <c r="R182" s="108" t="s">
        <v>85</v>
      </c>
      <c r="S182" s="111" t="s">
        <v>85</v>
      </c>
      <c r="T182" s="108">
        <v>1010203</v>
      </c>
      <c r="U182" s="108">
        <v>140</v>
      </c>
      <c r="V182" s="108">
        <v>450</v>
      </c>
      <c r="W182" s="108">
        <v>2</v>
      </c>
      <c r="X182" s="113">
        <v>2016</v>
      </c>
      <c r="Y182" s="113">
        <v>109</v>
      </c>
      <c r="Z182" s="113">
        <v>0</v>
      </c>
      <c r="AA182" s="114" t="s">
        <v>407</v>
      </c>
      <c r="AB182" s="108">
        <v>310</v>
      </c>
      <c r="AC182" s="109" t="s">
        <v>407</v>
      </c>
      <c r="AD182" s="196" t="s">
        <v>642</v>
      </c>
      <c r="AE182" s="196" t="s">
        <v>407</v>
      </c>
      <c r="AF182" s="197">
        <f>AE182-AD182</f>
        <v>-24</v>
      </c>
      <c r="AG182" s="198">
        <f>IF(AI182="SI", 0,J182)</f>
        <v>299.62</v>
      </c>
      <c r="AH182" s="199">
        <f>AG182*AF182</f>
        <v>-7190.88</v>
      </c>
      <c r="AI182" s="200"/>
    </row>
    <row r="183" spans="1:35">
      <c r="A183" s="108">
        <v>2016</v>
      </c>
      <c r="B183" s="108">
        <v>153</v>
      </c>
      <c r="C183" s="109" t="s">
        <v>615</v>
      </c>
      <c r="D183" s="194" t="s">
        <v>643</v>
      </c>
      <c r="E183" s="109" t="s">
        <v>511</v>
      </c>
      <c r="F183" s="111" t="s">
        <v>644</v>
      </c>
      <c r="G183" s="112">
        <v>28.71</v>
      </c>
      <c r="H183" s="112">
        <v>5.5</v>
      </c>
      <c r="I183" s="143" t="s">
        <v>113</v>
      </c>
      <c r="J183" s="112">
        <f>IF(I183="SI", G183-H183,G183)</f>
        <v>23.21</v>
      </c>
      <c r="K183" s="195" t="s">
        <v>328</v>
      </c>
      <c r="L183" s="108">
        <v>2016</v>
      </c>
      <c r="M183" s="108">
        <v>1518</v>
      </c>
      <c r="N183" s="109" t="s">
        <v>617</v>
      </c>
      <c r="O183" s="111" t="s">
        <v>247</v>
      </c>
      <c r="P183" s="109" t="s">
        <v>248</v>
      </c>
      <c r="Q183" s="109" t="s">
        <v>80</v>
      </c>
      <c r="R183" s="108" t="s">
        <v>85</v>
      </c>
      <c r="S183" s="111" t="s">
        <v>85</v>
      </c>
      <c r="T183" s="108">
        <v>1010203</v>
      </c>
      <c r="U183" s="108">
        <v>140</v>
      </c>
      <c r="V183" s="108">
        <v>450</v>
      </c>
      <c r="W183" s="108">
        <v>5</v>
      </c>
      <c r="X183" s="113">
        <v>2016</v>
      </c>
      <c r="Y183" s="113">
        <v>30</v>
      </c>
      <c r="Z183" s="113">
        <v>0</v>
      </c>
      <c r="AA183" s="114" t="s">
        <v>407</v>
      </c>
      <c r="AB183" s="108">
        <v>306</v>
      </c>
      <c r="AC183" s="109" t="s">
        <v>407</v>
      </c>
      <c r="AD183" s="196" t="s">
        <v>645</v>
      </c>
      <c r="AE183" s="196" t="s">
        <v>407</v>
      </c>
      <c r="AF183" s="197">
        <f>AE183-AD183</f>
        <v>-25</v>
      </c>
      <c r="AG183" s="198">
        <f>IF(AI183="SI", 0,J183)</f>
        <v>23.21</v>
      </c>
      <c r="AH183" s="199">
        <f>AG183*AF183</f>
        <v>-580.25</v>
      </c>
      <c r="AI183" s="200"/>
    </row>
    <row r="184" spans="1:35">
      <c r="A184" s="108">
        <v>2016</v>
      </c>
      <c r="B184" s="108">
        <v>154</v>
      </c>
      <c r="C184" s="109" t="s">
        <v>615</v>
      </c>
      <c r="D184" s="194" t="s">
        <v>646</v>
      </c>
      <c r="E184" s="109" t="s">
        <v>562</v>
      </c>
      <c r="F184" s="111" t="s">
        <v>647</v>
      </c>
      <c r="G184" s="112">
        <v>150</v>
      </c>
      <c r="H184" s="112">
        <v>27.05</v>
      </c>
      <c r="I184" s="143" t="s">
        <v>113</v>
      </c>
      <c r="J184" s="112">
        <f>IF(I184="SI", G184-H184,G184)</f>
        <v>122.95</v>
      </c>
      <c r="K184" s="195" t="s">
        <v>328</v>
      </c>
      <c r="L184" s="108">
        <v>2016</v>
      </c>
      <c r="M184" s="108">
        <v>1444</v>
      </c>
      <c r="N184" s="109" t="s">
        <v>611</v>
      </c>
      <c r="O184" s="111" t="s">
        <v>247</v>
      </c>
      <c r="P184" s="109" t="s">
        <v>248</v>
      </c>
      <c r="Q184" s="109" t="s">
        <v>80</v>
      </c>
      <c r="R184" s="108" t="s">
        <v>85</v>
      </c>
      <c r="S184" s="111" t="s">
        <v>85</v>
      </c>
      <c r="T184" s="108">
        <v>1010203</v>
      </c>
      <c r="U184" s="108">
        <v>140</v>
      </c>
      <c r="V184" s="108">
        <v>450</v>
      </c>
      <c r="W184" s="108">
        <v>5</v>
      </c>
      <c r="X184" s="113">
        <v>2016</v>
      </c>
      <c r="Y184" s="113">
        <v>30</v>
      </c>
      <c r="Z184" s="113">
        <v>0</v>
      </c>
      <c r="AA184" s="114" t="s">
        <v>407</v>
      </c>
      <c r="AB184" s="108">
        <v>306</v>
      </c>
      <c r="AC184" s="109" t="s">
        <v>407</v>
      </c>
      <c r="AD184" s="196" t="s">
        <v>645</v>
      </c>
      <c r="AE184" s="196" t="s">
        <v>407</v>
      </c>
      <c r="AF184" s="197">
        <f>AE184-AD184</f>
        <v>-25</v>
      </c>
      <c r="AG184" s="198">
        <f>IF(AI184="SI", 0,J184)</f>
        <v>122.95</v>
      </c>
      <c r="AH184" s="199">
        <f>AG184*AF184</f>
        <v>-3073.75</v>
      </c>
      <c r="AI184" s="200"/>
    </row>
    <row r="185" spans="1:35">
      <c r="A185" s="108">
        <v>2016</v>
      </c>
      <c r="B185" s="108">
        <v>155</v>
      </c>
      <c r="C185" s="109" t="s">
        <v>615</v>
      </c>
      <c r="D185" s="194" t="s">
        <v>648</v>
      </c>
      <c r="E185" s="109" t="s">
        <v>300</v>
      </c>
      <c r="F185" s="111" t="s">
        <v>649</v>
      </c>
      <c r="G185" s="112">
        <v>199.97</v>
      </c>
      <c r="H185" s="112">
        <v>36.06</v>
      </c>
      <c r="I185" s="143" t="s">
        <v>113</v>
      </c>
      <c r="J185" s="112">
        <f>IF(I185="SI", G185-H185,G185)</f>
        <v>163.91</v>
      </c>
      <c r="K185" s="195" t="s">
        <v>650</v>
      </c>
      <c r="L185" s="108">
        <v>2016</v>
      </c>
      <c r="M185" s="108">
        <v>801</v>
      </c>
      <c r="N185" s="109" t="s">
        <v>465</v>
      </c>
      <c r="O185" s="111" t="s">
        <v>651</v>
      </c>
      <c r="P185" s="109" t="s">
        <v>652</v>
      </c>
      <c r="Q185" s="109" t="s">
        <v>80</v>
      </c>
      <c r="R185" s="108" t="s">
        <v>85</v>
      </c>
      <c r="S185" s="111" t="s">
        <v>85</v>
      </c>
      <c r="T185" s="108">
        <v>1090503</v>
      </c>
      <c r="U185" s="108">
        <v>3550</v>
      </c>
      <c r="V185" s="108">
        <v>2500</v>
      </c>
      <c r="W185" s="108">
        <v>99</v>
      </c>
      <c r="X185" s="113">
        <v>2016</v>
      </c>
      <c r="Y185" s="113">
        <v>37</v>
      </c>
      <c r="Z185" s="113">
        <v>0</v>
      </c>
      <c r="AA185" s="114" t="s">
        <v>407</v>
      </c>
      <c r="AB185" s="108">
        <v>301</v>
      </c>
      <c r="AC185" s="109" t="s">
        <v>407</v>
      </c>
      <c r="AD185" s="196" t="s">
        <v>424</v>
      </c>
      <c r="AE185" s="196" t="s">
        <v>407</v>
      </c>
      <c r="AF185" s="197">
        <f>AE185-AD185</f>
        <v>128</v>
      </c>
      <c r="AG185" s="198">
        <f>IF(AI185="SI", 0,J185)</f>
        <v>163.91</v>
      </c>
      <c r="AH185" s="199">
        <f>AG185*AF185</f>
        <v>20980.48</v>
      </c>
      <c r="AI185" s="200"/>
    </row>
    <row r="186" spans="1:35">
      <c r="A186" s="108">
        <v>2016</v>
      </c>
      <c r="B186" s="108">
        <v>156</v>
      </c>
      <c r="C186" s="109" t="s">
        <v>615</v>
      </c>
      <c r="D186" s="194" t="s">
        <v>653</v>
      </c>
      <c r="E186" s="109" t="s">
        <v>654</v>
      </c>
      <c r="F186" s="111" t="s">
        <v>378</v>
      </c>
      <c r="G186" s="112">
        <v>20.49</v>
      </c>
      <c r="H186" s="112">
        <v>3.67</v>
      </c>
      <c r="I186" s="143" t="s">
        <v>113</v>
      </c>
      <c r="J186" s="112">
        <f>IF(I186="SI", G186-H186,G186)</f>
        <v>16.82</v>
      </c>
      <c r="K186" s="195" t="s">
        <v>361</v>
      </c>
      <c r="L186" s="108">
        <v>2016</v>
      </c>
      <c r="M186" s="108">
        <v>1520</v>
      </c>
      <c r="N186" s="109" t="s">
        <v>617</v>
      </c>
      <c r="O186" s="111" t="s">
        <v>234</v>
      </c>
      <c r="P186" s="109" t="s">
        <v>235</v>
      </c>
      <c r="Q186" s="109" t="s">
        <v>235</v>
      </c>
      <c r="R186" s="108" t="s">
        <v>85</v>
      </c>
      <c r="S186" s="111" t="s">
        <v>85</v>
      </c>
      <c r="T186" s="108">
        <v>1010203</v>
      </c>
      <c r="U186" s="108">
        <v>140</v>
      </c>
      <c r="V186" s="108">
        <v>450</v>
      </c>
      <c r="W186" s="108">
        <v>4</v>
      </c>
      <c r="X186" s="113">
        <v>2016</v>
      </c>
      <c r="Y186" s="113">
        <v>29</v>
      </c>
      <c r="Z186" s="113">
        <v>0</v>
      </c>
      <c r="AA186" s="114" t="s">
        <v>407</v>
      </c>
      <c r="AB186" s="108">
        <v>303</v>
      </c>
      <c r="AC186" s="109" t="s">
        <v>407</v>
      </c>
      <c r="AD186" s="196" t="s">
        <v>407</v>
      </c>
      <c r="AE186" s="196" t="s">
        <v>407</v>
      </c>
      <c r="AF186" s="197">
        <f>AE186-AD186</f>
        <v>0</v>
      </c>
      <c r="AG186" s="198">
        <f>IF(AI186="SI", 0,J186)</f>
        <v>16.82</v>
      </c>
      <c r="AH186" s="199">
        <f>AG186*AF186</f>
        <v>0</v>
      </c>
      <c r="AI186" s="200"/>
    </row>
    <row r="187" spans="1:35">
      <c r="A187" s="108">
        <v>2016</v>
      </c>
      <c r="B187" s="108">
        <v>157</v>
      </c>
      <c r="C187" s="109" t="s">
        <v>615</v>
      </c>
      <c r="D187" s="194" t="s">
        <v>655</v>
      </c>
      <c r="E187" s="109" t="s">
        <v>511</v>
      </c>
      <c r="F187" s="111" t="s">
        <v>281</v>
      </c>
      <c r="G187" s="112">
        <v>36.6</v>
      </c>
      <c r="H187" s="112">
        <v>6.6</v>
      </c>
      <c r="I187" s="143" t="s">
        <v>113</v>
      </c>
      <c r="J187" s="112">
        <f>IF(I187="SI", G187-H187,G187)</f>
        <v>30</v>
      </c>
      <c r="K187" s="195" t="s">
        <v>361</v>
      </c>
      <c r="L187" s="108">
        <v>2016</v>
      </c>
      <c r="M187" s="108">
        <v>1474</v>
      </c>
      <c r="N187" s="109" t="s">
        <v>511</v>
      </c>
      <c r="O187" s="111" t="s">
        <v>282</v>
      </c>
      <c r="P187" s="109" t="s">
        <v>283</v>
      </c>
      <c r="Q187" s="109" t="s">
        <v>80</v>
      </c>
      <c r="R187" s="108" t="s">
        <v>85</v>
      </c>
      <c r="S187" s="111" t="s">
        <v>85</v>
      </c>
      <c r="T187" s="108">
        <v>1010203</v>
      </c>
      <c r="U187" s="108">
        <v>140</v>
      </c>
      <c r="V187" s="108">
        <v>450</v>
      </c>
      <c r="W187" s="108">
        <v>4</v>
      </c>
      <c r="X187" s="113">
        <v>2016</v>
      </c>
      <c r="Y187" s="113">
        <v>29</v>
      </c>
      <c r="Z187" s="113">
        <v>0</v>
      </c>
      <c r="AA187" s="114" t="s">
        <v>407</v>
      </c>
      <c r="AB187" s="108">
        <v>304</v>
      </c>
      <c r="AC187" s="109" t="s">
        <v>407</v>
      </c>
      <c r="AD187" s="196" t="s">
        <v>656</v>
      </c>
      <c r="AE187" s="196" t="s">
        <v>407</v>
      </c>
      <c r="AF187" s="197">
        <f>AE187-AD187</f>
        <v>6</v>
      </c>
      <c r="AG187" s="198">
        <f>IF(AI187="SI", 0,J187)</f>
        <v>30</v>
      </c>
      <c r="AH187" s="199">
        <f>AG187*AF187</f>
        <v>180</v>
      </c>
      <c r="AI187" s="200"/>
    </row>
    <row r="188" spans="1:35">
      <c r="A188" s="108">
        <v>2016</v>
      </c>
      <c r="B188" s="108">
        <v>158</v>
      </c>
      <c r="C188" s="109" t="s">
        <v>615</v>
      </c>
      <c r="D188" s="194" t="s">
        <v>657</v>
      </c>
      <c r="E188" s="109" t="s">
        <v>658</v>
      </c>
      <c r="F188" s="111" t="s">
        <v>239</v>
      </c>
      <c r="G188" s="112">
        <v>103.7</v>
      </c>
      <c r="H188" s="112">
        <v>18.7</v>
      </c>
      <c r="I188" s="143" t="s">
        <v>113</v>
      </c>
      <c r="J188" s="112">
        <f>IF(I188="SI", G188-H188,G188)</f>
        <v>85</v>
      </c>
      <c r="K188" s="195" t="s">
        <v>386</v>
      </c>
      <c r="L188" s="108">
        <v>2016</v>
      </c>
      <c r="M188" s="108">
        <v>1567</v>
      </c>
      <c r="N188" s="109" t="s">
        <v>659</v>
      </c>
      <c r="O188" s="111" t="s">
        <v>241</v>
      </c>
      <c r="P188" s="109" t="s">
        <v>242</v>
      </c>
      <c r="Q188" s="109" t="s">
        <v>80</v>
      </c>
      <c r="R188" s="108" t="s">
        <v>85</v>
      </c>
      <c r="S188" s="111" t="s">
        <v>85</v>
      </c>
      <c r="T188" s="108">
        <v>1010204</v>
      </c>
      <c r="U188" s="108">
        <v>150</v>
      </c>
      <c r="V188" s="108">
        <v>470</v>
      </c>
      <c r="W188" s="108">
        <v>99</v>
      </c>
      <c r="X188" s="113">
        <v>2016</v>
      </c>
      <c r="Y188" s="113">
        <v>35</v>
      </c>
      <c r="Z188" s="113">
        <v>0</v>
      </c>
      <c r="AA188" s="114" t="s">
        <v>407</v>
      </c>
      <c r="AB188" s="108">
        <v>305</v>
      </c>
      <c r="AC188" s="109" t="s">
        <v>407</v>
      </c>
      <c r="AD188" s="196" t="s">
        <v>656</v>
      </c>
      <c r="AE188" s="196" t="s">
        <v>407</v>
      </c>
      <c r="AF188" s="197">
        <f>AE188-AD188</f>
        <v>6</v>
      </c>
      <c r="AG188" s="198">
        <f>IF(AI188="SI", 0,J188)</f>
        <v>85</v>
      </c>
      <c r="AH188" s="199">
        <f>AG188*AF188</f>
        <v>510</v>
      </c>
      <c r="AI188" s="200"/>
    </row>
    <row r="189" spans="1:35">
      <c r="A189" s="108">
        <v>2016</v>
      </c>
      <c r="B189" s="108">
        <v>159</v>
      </c>
      <c r="C189" s="109" t="s">
        <v>615</v>
      </c>
      <c r="D189" s="194" t="s">
        <v>660</v>
      </c>
      <c r="E189" s="109" t="s">
        <v>483</v>
      </c>
      <c r="F189" s="111" t="s">
        <v>661</v>
      </c>
      <c r="G189" s="112">
        <v>10000</v>
      </c>
      <c r="H189" s="112">
        <v>1803.29</v>
      </c>
      <c r="I189" s="143" t="s">
        <v>113</v>
      </c>
      <c r="J189" s="112">
        <f>IF(I189="SI", G189-H189,G189)</f>
        <v>8196.7099999999991</v>
      </c>
      <c r="K189" s="195" t="s">
        <v>80</v>
      </c>
      <c r="L189" s="108">
        <v>2016</v>
      </c>
      <c r="M189" s="108">
        <v>958</v>
      </c>
      <c r="N189" s="109" t="s">
        <v>453</v>
      </c>
      <c r="O189" s="111" t="s">
        <v>116</v>
      </c>
      <c r="P189" s="109" t="s">
        <v>117</v>
      </c>
      <c r="Q189" s="109" t="s">
        <v>117</v>
      </c>
      <c r="R189" s="108" t="s">
        <v>85</v>
      </c>
      <c r="S189" s="111" t="s">
        <v>85</v>
      </c>
      <c r="T189" s="108">
        <v>2090605</v>
      </c>
      <c r="U189" s="108">
        <v>9070</v>
      </c>
      <c r="V189" s="108">
        <v>12650</v>
      </c>
      <c r="W189" s="108">
        <v>16</v>
      </c>
      <c r="X189" s="113">
        <v>2016</v>
      </c>
      <c r="Y189" s="113">
        <v>110</v>
      </c>
      <c r="Z189" s="113">
        <v>0</v>
      </c>
      <c r="AA189" s="114" t="s">
        <v>452</v>
      </c>
      <c r="AB189" s="108">
        <v>369</v>
      </c>
      <c r="AC189" s="109" t="s">
        <v>619</v>
      </c>
      <c r="AD189" s="196" t="s">
        <v>662</v>
      </c>
      <c r="AE189" s="196" t="s">
        <v>619</v>
      </c>
      <c r="AF189" s="197">
        <f>AE189-AD189</f>
        <v>145</v>
      </c>
      <c r="AG189" s="198">
        <f>IF(AI189="SI", 0,J189)</f>
        <v>8196.7099999999991</v>
      </c>
      <c r="AH189" s="199">
        <f>AG189*AF189</f>
        <v>1188522.95</v>
      </c>
      <c r="AI189" s="200"/>
    </row>
    <row r="190" spans="1:35">
      <c r="A190" s="108">
        <v>2016</v>
      </c>
      <c r="B190" s="108">
        <v>159</v>
      </c>
      <c r="C190" s="109" t="s">
        <v>615</v>
      </c>
      <c r="D190" s="194" t="s">
        <v>660</v>
      </c>
      <c r="E190" s="109" t="s">
        <v>483</v>
      </c>
      <c r="F190" s="111" t="s">
        <v>661</v>
      </c>
      <c r="G190" s="112">
        <v>6432.16</v>
      </c>
      <c r="H190" s="112">
        <v>1159.8900000000001</v>
      </c>
      <c r="I190" s="143" t="s">
        <v>113</v>
      </c>
      <c r="J190" s="112">
        <f>IF(I190="SI", G190-H190,G190)</f>
        <v>5272.2699999999995</v>
      </c>
      <c r="K190" s="195" t="s">
        <v>80</v>
      </c>
      <c r="L190" s="108">
        <v>2016</v>
      </c>
      <c r="M190" s="108">
        <v>958</v>
      </c>
      <c r="N190" s="109" t="s">
        <v>453</v>
      </c>
      <c r="O190" s="111" t="s">
        <v>116</v>
      </c>
      <c r="P190" s="109" t="s">
        <v>117</v>
      </c>
      <c r="Q190" s="109" t="s">
        <v>117</v>
      </c>
      <c r="R190" s="108" t="s">
        <v>85</v>
      </c>
      <c r="S190" s="111" t="s">
        <v>85</v>
      </c>
      <c r="T190" s="108">
        <v>2090605</v>
      </c>
      <c r="U190" s="108">
        <v>9070</v>
      </c>
      <c r="V190" s="108">
        <v>12650</v>
      </c>
      <c r="W190" s="108">
        <v>16</v>
      </c>
      <c r="X190" s="113">
        <v>2016</v>
      </c>
      <c r="Y190" s="113">
        <v>110</v>
      </c>
      <c r="Z190" s="113">
        <v>0</v>
      </c>
      <c r="AA190" s="114" t="s">
        <v>452</v>
      </c>
      <c r="AB190" s="108">
        <v>369</v>
      </c>
      <c r="AC190" s="109" t="s">
        <v>619</v>
      </c>
      <c r="AD190" s="196" t="s">
        <v>662</v>
      </c>
      <c r="AE190" s="196" t="s">
        <v>619</v>
      </c>
      <c r="AF190" s="197">
        <f>AE190-AD190</f>
        <v>145</v>
      </c>
      <c r="AG190" s="198">
        <f>IF(AI190="SI", 0,J190)</f>
        <v>5272.2699999999995</v>
      </c>
      <c r="AH190" s="199">
        <f>AG190*AF190</f>
        <v>764479.14999999991</v>
      </c>
      <c r="AI190" s="200"/>
    </row>
    <row r="191" spans="1:35">
      <c r="A191" s="108">
        <v>2016</v>
      </c>
      <c r="B191" s="108">
        <v>160</v>
      </c>
      <c r="C191" s="109" t="s">
        <v>615</v>
      </c>
      <c r="D191" s="194" t="s">
        <v>663</v>
      </c>
      <c r="E191" s="109" t="s">
        <v>487</v>
      </c>
      <c r="F191" s="111" t="s">
        <v>664</v>
      </c>
      <c r="G191" s="112">
        <v>4379.6400000000003</v>
      </c>
      <c r="H191" s="112">
        <v>789.78</v>
      </c>
      <c r="I191" s="143" t="s">
        <v>113</v>
      </c>
      <c r="J191" s="112">
        <f>IF(I191="SI", G191-H191,G191)</f>
        <v>3589.8600000000006</v>
      </c>
      <c r="K191" s="195" t="s">
        <v>80</v>
      </c>
      <c r="L191" s="108">
        <v>2016</v>
      </c>
      <c r="M191" s="108">
        <v>1080</v>
      </c>
      <c r="N191" s="109" t="s">
        <v>394</v>
      </c>
      <c r="O191" s="111" t="s">
        <v>218</v>
      </c>
      <c r="P191" s="109" t="s">
        <v>219</v>
      </c>
      <c r="Q191" s="109" t="s">
        <v>220</v>
      </c>
      <c r="R191" s="108" t="s">
        <v>85</v>
      </c>
      <c r="S191" s="111" t="s">
        <v>85</v>
      </c>
      <c r="T191" s="108">
        <v>2090605</v>
      </c>
      <c r="U191" s="108">
        <v>9070</v>
      </c>
      <c r="V191" s="108">
        <v>12650</v>
      </c>
      <c r="W191" s="108">
        <v>19</v>
      </c>
      <c r="X191" s="113">
        <v>2015</v>
      </c>
      <c r="Y191" s="113">
        <v>187</v>
      </c>
      <c r="Z191" s="113">
        <v>0</v>
      </c>
      <c r="AA191" s="114" t="s">
        <v>559</v>
      </c>
      <c r="AB191" s="108">
        <v>317</v>
      </c>
      <c r="AC191" s="109" t="s">
        <v>407</v>
      </c>
      <c r="AD191" s="196" t="s">
        <v>543</v>
      </c>
      <c r="AE191" s="196" t="s">
        <v>407</v>
      </c>
      <c r="AF191" s="197">
        <f>AE191-AD191</f>
        <v>83</v>
      </c>
      <c r="AG191" s="198">
        <f>IF(AI191="SI", 0,J191)</f>
        <v>3589.8600000000006</v>
      </c>
      <c r="AH191" s="199">
        <f>AG191*AF191</f>
        <v>297958.38000000006</v>
      </c>
      <c r="AI191" s="200"/>
    </row>
    <row r="192" spans="1:35">
      <c r="A192" s="108">
        <v>2016</v>
      </c>
      <c r="B192" s="108">
        <v>160</v>
      </c>
      <c r="C192" s="109" t="s">
        <v>615</v>
      </c>
      <c r="D192" s="194" t="s">
        <v>663</v>
      </c>
      <c r="E192" s="109" t="s">
        <v>487</v>
      </c>
      <c r="F192" s="111" t="s">
        <v>664</v>
      </c>
      <c r="G192" s="112">
        <v>5546.41</v>
      </c>
      <c r="H192" s="112">
        <v>1000.16</v>
      </c>
      <c r="I192" s="143" t="s">
        <v>113</v>
      </c>
      <c r="J192" s="112">
        <f>IF(I192="SI", G192-H192,G192)</f>
        <v>4546.25</v>
      </c>
      <c r="K192" s="195" t="s">
        <v>665</v>
      </c>
      <c r="L192" s="108">
        <v>2016</v>
      </c>
      <c r="M192" s="108">
        <v>1080</v>
      </c>
      <c r="N192" s="109" t="s">
        <v>394</v>
      </c>
      <c r="O192" s="111" t="s">
        <v>218</v>
      </c>
      <c r="P192" s="109" t="s">
        <v>219</v>
      </c>
      <c r="Q192" s="109" t="s">
        <v>220</v>
      </c>
      <c r="R192" s="108" t="s">
        <v>85</v>
      </c>
      <c r="S192" s="111" t="s">
        <v>85</v>
      </c>
      <c r="T192" s="108">
        <v>2090605</v>
      </c>
      <c r="U192" s="108">
        <v>9070</v>
      </c>
      <c r="V192" s="108">
        <v>12650</v>
      </c>
      <c r="W192" s="108">
        <v>19</v>
      </c>
      <c r="X192" s="113">
        <v>2016</v>
      </c>
      <c r="Y192" s="113">
        <v>111</v>
      </c>
      <c r="Z192" s="113">
        <v>0</v>
      </c>
      <c r="AA192" s="114" t="s">
        <v>559</v>
      </c>
      <c r="AB192" s="108">
        <v>316</v>
      </c>
      <c r="AC192" s="109" t="s">
        <v>407</v>
      </c>
      <c r="AD192" s="196" t="s">
        <v>543</v>
      </c>
      <c r="AE192" s="196" t="s">
        <v>407</v>
      </c>
      <c r="AF192" s="197">
        <f>AE192-AD192</f>
        <v>83</v>
      </c>
      <c r="AG192" s="198">
        <f>IF(AI192="SI", 0,J192)</f>
        <v>4546.25</v>
      </c>
      <c r="AH192" s="199">
        <f>AG192*AF192</f>
        <v>377338.75</v>
      </c>
      <c r="AI192" s="200"/>
    </row>
    <row r="193" spans="1:35">
      <c r="A193" s="108">
        <v>2016</v>
      </c>
      <c r="B193" s="108">
        <v>161</v>
      </c>
      <c r="C193" s="109" t="s">
        <v>615</v>
      </c>
      <c r="D193" s="194" t="s">
        <v>666</v>
      </c>
      <c r="E193" s="109" t="s">
        <v>484</v>
      </c>
      <c r="F193" s="111" t="s">
        <v>667</v>
      </c>
      <c r="G193" s="112">
        <v>1020.41</v>
      </c>
      <c r="H193" s="112">
        <v>184.01</v>
      </c>
      <c r="I193" s="143" t="s">
        <v>79</v>
      </c>
      <c r="J193" s="112">
        <f>IF(I193="SI", G193-H193,G193)</f>
        <v>1020.41</v>
      </c>
      <c r="K193" s="195" t="s">
        <v>668</v>
      </c>
      <c r="L193" s="108">
        <v>2016</v>
      </c>
      <c r="M193" s="108">
        <v>1051</v>
      </c>
      <c r="N193" s="109" t="s">
        <v>487</v>
      </c>
      <c r="O193" s="111" t="s">
        <v>212</v>
      </c>
      <c r="P193" s="109" t="s">
        <v>374</v>
      </c>
      <c r="Q193" s="109" t="s">
        <v>213</v>
      </c>
      <c r="R193" s="108" t="s">
        <v>85</v>
      </c>
      <c r="S193" s="111" t="s">
        <v>85</v>
      </c>
      <c r="T193" s="108">
        <v>2090605</v>
      </c>
      <c r="U193" s="108">
        <v>9070</v>
      </c>
      <c r="V193" s="108">
        <v>12650</v>
      </c>
      <c r="W193" s="108">
        <v>19</v>
      </c>
      <c r="X193" s="113">
        <v>2015</v>
      </c>
      <c r="Y193" s="113">
        <v>171</v>
      </c>
      <c r="Z193" s="113">
        <v>0</v>
      </c>
      <c r="AA193" s="114" t="s">
        <v>80</v>
      </c>
      <c r="AB193" s="108">
        <v>418</v>
      </c>
      <c r="AC193" s="109" t="s">
        <v>669</v>
      </c>
      <c r="AD193" s="196" t="s">
        <v>490</v>
      </c>
      <c r="AE193" s="196" t="s">
        <v>669</v>
      </c>
      <c r="AF193" s="197">
        <f>AE193-AD193</f>
        <v>158</v>
      </c>
      <c r="AG193" s="198">
        <f>IF(AI193="SI", 0,J193)</f>
        <v>1020.41</v>
      </c>
      <c r="AH193" s="199">
        <f>AG193*AF193</f>
        <v>161224.78</v>
      </c>
      <c r="AI193" s="200"/>
    </row>
    <row r="194" spans="1:35">
      <c r="A194" s="108">
        <v>2016</v>
      </c>
      <c r="B194" s="108">
        <v>162</v>
      </c>
      <c r="C194" s="109" t="s">
        <v>615</v>
      </c>
      <c r="D194" s="194" t="s">
        <v>670</v>
      </c>
      <c r="E194" s="109" t="s">
        <v>86</v>
      </c>
      <c r="F194" s="111" t="s">
        <v>321</v>
      </c>
      <c r="G194" s="112">
        <v>249.95</v>
      </c>
      <c r="H194" s="112">
        <v>45.07</v>
      </c>
      <c r="I194" s="143" t="s">
        <v>79</v>
      </c>
      <c r="J194" s="112">
        <f>IF(I194="SI", G194-H194,G194)</f>
        <v>249.95</v>
      </c>
      <c r="K194" s="195" t="s">
        <v>671</v>
      </c>
      <c r="L194" s="108">
        <v>2016</v>
      </c>
      <c r="M194" s="108">
        <v>300</v>
      </c>
      <c r="N194" s="109" t="s">
        <v>323</v>
      </c>
      <c r="O194" s="111" t="s">
        <v>103</v>
      </c>
      <c r="P194" s="109" t="s">
        <v>104</v>
      </c>
      <c r="Q194" s="109" t="s">
        <v>105</v>
      </c>
      <c r="R194" s="108" t="s">
        <v>85</v>
      </c>
      <c r="S194" s="111" t="s">
        <v>85</v>
      </c>
      <c r="T194" s="108">
        <v>2090605</v>
      </c>
      <c r="U194" s="108">
        <v>9070</v>
      </c>
      <c r="V194" s="108">
        <v>12650</v>
      </c>
      <c r="W194" s="108">
        <v>19</v>
      </c>
      <c r="X194" s="113">
        <v>2015</v>
      </c>
      <c r="Y194" s="113">
        <v>180</v>
      </c>
      <c r="Z194" s="113">
        <v>0</v>
      </c>
      <c r="AA194" s="114" t="s">
        <v>80</v>
      </c>
      <c r="AB194" s="108">
        <v>417</v>
      </c>
      <c r="AC194" s="109" t="s">
        <v>669</v>
      </c>
      <c r="AD194" s="196" t="s">
        <v>324</v>
      </c>
      <c r="AE194" s="196" t="s">
        <v>669</v>
      </c>
      <c r="AF194" s="197">
        <f>AE194-AD194</f>
        <v>253</v>
      </c>
      <c r="AG194" s="198">
        <f>IF(AI194="SI", 0,J194)</f>
        <v>249.95</v>
      </c>
      <c r="AH194" s="199">
        <f>AG194*AF194</f>
        <v>63237.35</v>
      </c>
      <c r="AI194" s="200"/>
    </row>
    <row r="195" spans="1:35">
      <c r="A195" s="108">
        <v>2016</v>
      </c>
      <c r="B195" s="108">
        <v>163</v>
      </c>
      <c r="C195" s="109" t="s">
        <v>538</v>
      </c>
      <c r="D195" s="194" t="s">
        <v>672</v>
      </c>
      <c r="E195" s="109" t="s">
        <v>541</v>
      </c>
      <c r="F195" s="111" t="s">
        <v>673</v>
      </c>
      <c r="G195" s="112">
        <v>82.4</v>
      </c>
      <c r="H195" s="112">
        <v>14.86</v>
      </c>
      <c r="I195" s="143" t="s">
        <v>113</v>
      </c>
      <c r="J195" s="112">
        <f>IF(I195="SI", G195-H195,G195)</f>
        <v>67.540000000000006</v>
      </c>
      <c r="K195" s="195" t="s">
        <v>133</v>
      </c>
      <c r="L195" s="108">
        <v>2016</v>
      </c>
      <c r="M195" s="108">
        <v>793</v>
      </c>
      <c r="N195" s="109" t="s">
        <v>465</v>
      </c>
      <c r="O195" s="111" t="s">
        <v>153</v>
      </c>
      <c r="P195" s="109" t="s">
        <v>154</v>
      </c>
      <c r="Q195" s="109" t="s">
        <v>80</v>
      </c>
      <c r="R195" s="108" t="s">
        <v>85</v>
      </c>
      <c r="S195" s="111" t="s">
        <v>85</v>
      </c>
      <c r="T195" s="108">
        <v>1080203</v>
      </c>
      <c r="U195" s="108">
        <v>2890</v>
      </c>
      <c r="V195" s="108">
        <v>7430</v>
      </c>
      <c r="W195" s="108">
        <v>99</v>
      </c>
      <c r="X195" s="113">
        <v>2016</v>
      </c>
      <c r="Y195" s="113">
        <v>27</v>
      </c>
      <c r="Z195" s="113">
        <v>0</v>
      </c>
      <c r="AA195" s="114" t="s">
        <v>433</v>
      </c>
      <c r="AB195" s="108">
        <v>335</v>
      </c>
      <c r="AC195" s="109" t="s">
        <v>433</v>
      </c>
      <c r="AD195" s="196" t="s">
        <v>127</v>
      </c>
      <c r="AE195" s="196" t="s">
        <v>433</v>
      </c>
      <c r="AF195" s="197">
        <f>AE195-AD195</f>
        <v>145</v>
      </c>
      <c r="AG195" s="198">
        <f>IF(AI195="SI", 0,J195)</f>
        <v>67.540000000000006</v>
      </c>
      <c r="AH195" s="199">
        <f>AG195*AF195</f>
        <v>9793.3000000000011</v>
      </c>
      <c r="AI195" s="200"/>
    </row>
    <row r="196" spans="1:35">
      <c r="A196" s="108">
        <v>2016</v>
      </c>
      <c r="B196" s="108">
        <v>164</v>
      </c>
      <c r="C196" s="109" t="s">
        <v>538</v>
      </c>
      <c r="D196" s="194" t="s">
        <v>674</v>
      </c>
      <c r="E196" s="109" t="s">
        <v>675</v>
      </c>
      <c r="F196" s="111" t="s">
        <v>132</v>
      </c>
      <c r="G196" s="112">
        <v>145.13</v>
      </c>
      <c r="H196" s="112">
        <v>26.17</v>
      </c>
      <c r="I196" s="143" t="s">
        <v>113</v>
      </c>
      <c r="J196" s="112">
        <f>IF(I196="SI", G196-H196,G196)</f>
        <v>118.96</v>
      </c>
      <c r="K196" s="195" t="s">
        <v>133</v>
      </c>
      <c r="L196" s="108">
        <v>2016</v>
      </c>
      <c r="M196" s="108">
        <v>1447</v>
      </c>
      <c r="N196" s="109" t="s">
        <v>611</v>
      </c>
      <c r="O196" s="111" t="s">
        <v>153</v>
      </c>
      <c r="P196" s="109" t="s">
        <v>154</v>
      </c>
      <c r="Q196" s="109" t="s">
        <v>80</v>
      </c>
      <c r="R196" s="108" t="s">
        <v>85</v>
      </c>
      <c r="S196" s="111" t="s">
        <v>85</v>
      </c>
      <c r="T196" s="108">
        <v>1080203</v>
      </c>
      <c r="U196" s="108">
        <v>2890</v>
      </c>
      <c r="V196" s="108">
        <v>7430</v>
      </c>
      <c r="W196" s="108">
        <v>99</v>
      </c>
      <c r="X196" s="113">
        <v>2016</v>
      </c>
      <c r="Y196" s="113">
        <v>27</v>
      </c>
      <c r="Z196" s="113">
        <v>0</v>
      </c>
      <c r="AA196" s="114" t="s">
        <v>80</v>
      </c>
      <c r="AB196" s="108">
        <v>0</v>
      </c>
      <c r="AC196" s="109" t="s">
        <v>407</v>
      </c>
      <c r="AD196" s="196" t="s">
        <v>676</v>
      </c>
      <c r="AE196" s="196" t="s">
        <v>407</v>
      </c>
      <c r="AF196" s="197">
        <f>AE196-AD196</f>
        <v>13</v>
      </c>
      <c r="AG196" s="198">
        <f>IF(AI196="SI", 0,J196)</f>
        <v>118.96</v>
      </c>
      <c r="AH196" s="199">
        <f>AG196*AF196</f>
        <v>1546.48</v>
      </c>
      <c r="AI196" s="200"/>
    </row>
    <row r="197" spans="1:35">
      <c r="A197" s="108">
        <v>2016</v>
      </c>
      <c r="B197" s="108">
        <v>165</v>
      </c>
      <c r="C197" s="109" t="s">
        <v>538</v>
      </c>
      <c r="D197" s="194" t="s">
        <v>677</v>
      </c>
      <c r="E197" s="109" t="s">
        <v>675</v>
      </c>
      <c r="F197" s="111" t="s">
        <v>132</v>
      </c>
      <c r="G197" s="112">
        <v>43.96</v>
      </c>
      <c r="H197" s="112">
        <v>7.93</v>
      </c>
      <c r="I197" s="143" t="s">
        <v>113</v>
      </c>
      <c r="J197" s="112">
        <f>IF(I197="SI", G197-H197,G197)</f>
        <v>36.03</v>
      </c>
      <c r="K197" s="195" t="s">
        <v>133</v>
      </c>
      <c r="L197" s="108">
        <v>2016</v>
      </c>
      <c r="M197" s="108">
        <v>1446</v>
      </c>
      <c r="N197" s="109" t="s">
        <v>611</v>
      </c>
      <c r="O197" s="111" t="s">
        <v>153</v>
      </c>
      <c r="P197" s="109" t="s">
        <v>154</v>
      </c>
      <c r="Q197" s="109" t="s">
        <v>80</v>
      </c>
      <c r="R197" s="108" t="s">
        <v>85</v>
      </c>
      <c r="S197" s="111" t="s">
        <v>85</v>
      </c>
      <c r="T197" s="108">
        <v>1080203</v>
      </c>
      <c r="U197" s="108">
        <v>2890</v>
      </c>
      <c r="V197" s="108">
        <v>7430</v>
      </c>
      <c r="W197" s="108">
        <v>99</v>
      </c>
      <c r="X197" s="113">
        <v>2016</v>
      </c>
      <c r="Y197" s="113">
        <v>27</v>
      </c>
      <c r="Z197" s="113">
        <v>0</v>
      </c>
      <c r="AA197" s="114" t="s">
        <v>433</v>
      </c>
      <c r="AB197" s="108">
        <v>335</v>
      </c>
      <c r="AC197" s="109" t="s">
        <v>433</v>
      </c>
      <c r="AD197" s="196" t="s">
        <v>676</v>
      </c>
      <c r="AE197" s="196" t="s">
        <v>433</v>
      </c>
      <c r="AF197" s="197">
        <f>AE197-AD197</f>
        <v>34</v>
      </c>
      <c r="AG197" s="198">
        <f>IF(AI197="SI", 0,J197)</f>
        <v>36.03</v>
      </c>
      <c r="AH197" s="199">
        <f>AG197*AF197</f>
        <v>1225.02</v>
      </c>
      <c r="AI197" s="200"/>
    </row>
    <row r="198" spans="1:35">
      <c r="A198" s="108">
        <v>2016</v>
      </c>
      <c r="B198" s="108">
        <v>166</v>
      </c>
      <c r="C198" s="109" t="s">
        <v>538</v>
      </c>
      <c r="D198" s="194" t="s">
        <v>678</v>
      </c>
      <c r="E198" s="109" t="s">
        <v>511</v>
      </c>
      <c r="F198" s="111" t="s">
        <v>132</v>
      </c>
      <c r="G198" s="112">
        <v>94.86</v>
      </c>
      <c r="H198" s="112">
        <v>17.11</v>
      </c>
      <c r="I198" s="143" t="s">
        <v>113</v>
      </c>
      <c r="J198" s="112">
        <f>IF(I198="SI", G198-H198,G198)</f>
        <v>77.75</v>
      </c>
      <c r="K198" s="195" t="s">
        <v>133</v>
      </c>
      <c r="L198" s="108">
        <v>2016</v>
      </c>
      <c r="M198" s="108">
        <v>1510</v>
      </c>
      <c r="N198" s="109" t="s">
        <v>617</v>
      </c>
      <c r="O198" s="111" t="s">
        <v>140</v>
      </c>
      <c r="P198" s="109" t="s">
        <v>141</v>
      </c>
      <c r="Q198" s="109" t="s">
        <v>80</v>
      </c>
      <c r="R198" s="108" t="s">
        <v>85</v>
      </c>
      <c r="S198" s="111" t="s">
        <v>85</v>
      </c>
      <c r="T198" s="108">
        <v>1080203</v>
      </c>
      <c r="U198" s="108">
        <v>2890</v>
      </c>
      <c r="V198" s="108">
        <v>7430</v>
      </c>
      <c r="W198" s="108">
        <v>99</v>
      </c>
      <c r="X198" s="113">
        <v>2016</v>
      </c>
      <c r="Y198" s="113">
        <v>27</v>
      </c>
      <c r="Z198" s="113">
        <v>0</v>
      </c>
      <c r="AA198" s="114" t="s">
        <v>407</v>
      </c>
      <c r="AB198" s="108">
        <v>312</v>
      </c>
      <c r="AC198" s="109" t="s">
        <v>407</v>
      </c>
      <c r="AD198" s="196" t="s">
        <v>679</v>
      </c>
      <c r="AE198" s="196" t="s">
        <v>407</v>
      </c>
      <c r="AF198" s="197">
        <f>AE198-AD198</f>
        <v>-14</v>
      </c>
      <c r="AG198" s="198">
        <f>IF(AI198="SI", 0,J198)</f>
        <v>77.75</v>
      </c>
      <c r="AH198" s="199">
        <f>AG198*AF198</f>
        <v>-1088.5</v>
      </c>
      <c r="AI198" s="200"/>
    </row>
    <row r="199" spans="1:35">
      <c r="A199" s="108">
        <v>2016</v>
      </c>
      <c r="B199" s="108">
        <v>167</v>
      </c>
      <c r="C199" s="109" t="s">
        <v>538</v>
      </c>
      <c r="D199" s="194" t="s">
        <v>680</v>
      </c>
      <c r="E199" s="109" t="s">
        <v>528</v>
      </c>
      <c r="F199" s="111" t="s">
        <v>132</v>
      </c>
      <c r="G199" s="112">
        <v>63.56</v>
      </c>
      <c r="H199" s="112">
        <v>11.46</v>
      </c>
      <c r="I199" s="143" t="s">
        <v>113</v>
      </c>
      <c r="J199" s="112">
        <f>IF(I199="SI", G199-H199,G199)</f>
        <v>52.1</v>
      </c>
      <c r="K199" s="195" t="s">
        <v>133</v>
      </c>
      <c r="L199" s="108">
        <v>2016</v>
      </c>
      <c r="M199" s="108">
        <v>1325</v>
      </c>
      <c r="N199" s="109" t="s">
        <v>427</v>
      </c>
      <c r="O199" s="111" t="s">
        <v>134</v>
      </c>
      <c r="P199" s="109" t="s">
        <v>135</v>
      </c>
      <c r="Q199" s="109" t="s">
        <v>135</v>
      </c>
      <c r="R199" s="108" t="s">
        <v>85</v>
      </c>
      <c r="S199" s="111" t="s">
        <v>85</v>
      </c>
      <c r="T199" s="108">
        <v>1010203</v>
      </c>
      <c r="U199" s="108">
        <v>140</v>
      </c>
      <c r="V199" s="108">
        <v>450</v>
      </c>
      <c r="W199" s="108">
        <v>7</v>
      </c>
      <c r="X199" s="113">
        <v>2016</v>
      </c>
      <c r="Y199" s="113">
        <v>28</v>
      </c>
      <c r="Z199" s="113">
        <v>0</v>
      </c>
      <c r="AA199" s="114" t="s">
        <v>433</v>
      </c>
      <c r="AB199" s="108">
        <v>332</v>
      </c>
      <c r="AC199" s="109" t="s">
        <v>433</v>
      </c>
      <c r="AD199" s="196" t="s">
        <v>630</v>
      </c>
      <c r="AE199" s="196" t="s">
        <v>433</v>
      </c>
      <c r="AF199" s="197">
        <f>AE199-AD199</f>
        <v>62</v>
      </c>
      <c r="AG199" s="198">
        <f>IF(AI199="SI", 0,J199)</f>
        <v>52.1</v>
      </c>
      <c r="AH199" s="199">
        <f>AG199*AF199</f>
        <v>3230.2000000000003</v>
      </c>
      <c r="AI199" s="200"/>
    </row>
    <row r="200" spans="1:35">
      <c r="A200" s="108">
        <v>2016</v>
      </c>
      <c r="B200" s="108">
        <v>168</v>
      </c>
      <c r="C200" s="109" t="s">
        <v>538</v>
      </c>
      <c r="D200" s="194" t="s">
        <v>681</v>
      </c>
      <c r="E200" s="109" t="s">
        <v>682</v>
      </c>
      <c r="F200" s="111" t="s">
        <v>683</v>
      </c>
      <c r="G200" s="112">
        <v>18798.46</v>
      </c>
      <c r="H200" s="112">
        <v>3389.89</v>
      </c>
      <c r="I200" s="143" t="s">
        <v>113</v>
      </c>
      <c r="J200" s="112">
        <f>IF(I200="SI", G200-H200,G200)</f>
        <v>15408.57</v>
      </c>
      <c r="K200" s="195" t="s">
        <v>684</v>
      </c>
      <c r="L200" s="108">
        <v>2016</v>
      </c>
      <c r="M200" s="108">
        <v>1364</v>
      </c>
      <c r="N200" s="109" t="s">
        <v>583</v>
      </c>
      <c r="O200" s="111" t="s">
        <v>685</v>
      </c>
      <c r="P200" s="109" t="s">
        <v>686</v>
      </c>
      <c r="Q200" s="109" t="s">
        <v>686</v>
      </c>
      <c r="R200" s="108" t="s">
        <v>85</v>
      </c>
      <c r="S200" s="111" t="s">
        <v>85</v>
      </c>
      <c r="T200" s="108">
        <v>2090605</v>
      </c>
      <c r="U200" s="108">
        <v>9070</v>
      </c>
      <c r="V200" s="108">
        <v>12650</v>
      </c>
      <c r="W200" s="108">
        <v>23</v>
      </c>
      <c r="X200" s="113">
        <v>2016</v>
      </c>
      <c r="Y200" s="113">
        <v>113</v>
      </c>
      <c r="Z200" s="113">
        <v>0</v>
      </c>
      <c r="AA200" s="114" t="s">
        <v>564</v>
      </c>
      <c r="AB200" s="108">
        <v>315</v>
      </c>
      <c r="AC200" s="109" t="s">
        <v>407</v>
      </c>
      <c r="AD200" s="196" t="s">
        <v>682</v>
      </c>
      <c r="AE200" s="196" t="s">
        <v>407</v>
      </c>
      <c r="AF200" s="197">
        <f>AE200-AD200</f>
        <v>69</v>
      </c>
      <c r="AG200" s="198">
        <f>IF(AI200="SI", 0,J200)</f>
        <v>15408.57</v>
      </c>
      <c r="AH200" s="199">
        <f>AG200*AF200</f>
        <v>1063191.33</v>
      </c>
      <c r="AI200" s="200"/>
    </row>
    <row r="201" spans="1:35">
      <c r="A201" s="108">
        <v>2016</v>
      </c>
      <c r="B201" s="108">
        <v>169</v>
      </c>
      <c r="C201" s="109" t="s">
        <v>687</v>
      </c>
      <c r="D201" s="194" t="s">
        <v>120</v>
      </c>
      <c r="E201" s="109" t="s">
        <v>483</v>
      </c>
      <c r="F201" s="111" t="s">
        <v>688</v>
      </c>
      <c r="G201" s="112">
        <v>9161.0400000000009</v>
      </c>
      <c r="H201" s="112">
        <v>1651.99</v>
      </c>
      <c r="I201" s="143" t="s">
        <v>79</v>
      </c>
      <c r="J201" s="112">
        <f>IF(I201="SI", G201-H201,G201)</f>
        <v>9161.0400000000009</v>
      </c>
      <c r="K201" s="195" t="s">
        <v>689</v>
      </c>
      <c r="L201" s="108">
        <v>2016</v>
      </c>
      <c r="M201" s="108">
        <v>852</v>
      </c>
      <c r="N201" s="109" t="s">
        <v>483</v>
      </c>
      <c r="O201" s="111" t="s">
        <v>124</v>
      </c>
      <c r="P201" s="109" t="s">
        <v>125</v>
      </c>
      <c r="Q201" s="109" t="s">
        <v>126</v>
      </c>
      <c r="R201" s="108" t="s">
        <v>85</v>
      </c>
      <c r="S201" s="111" t="s">
        <v>85</v>
      </c>
      <c r="T201" s="108">
        <v>2090605</v>
      </c>
      <c r="U201" s="108">
        <v>9070</v>
      </c>
      <c r="V201" s="108">
        <v>12650</v>
      </c>
      <c r="W201" s="108">
        <v>16</v>
      </c>
      <c r="X201" s="113">
        <v>2016</v>
      </c>
      <c r="Y201" s="113">
        <v>114</v>
      </c>
      <c r="Z201" s="113">
        <v>0</v>
      </c>
      <c r="AA201" s="114" t="s">
        <v>80</v>
      </c>
      <c r="AB201" s="108">
        <v>419</v>
      </c>
      <c r="AC201" s="109" t="s">
        <v>669</v>
      </c>
      <c r="AD201" s="196" t="s">
        <v>454</v>
      </c>
      <c r="AE201" s="196" t="s">
        <v>669</v>
      </c>
      <c r="AF201" s="197">
        <f>AE201-AD201</f>
        <v>182</v>
      </c>
      <c r="AG201" s="198">
        <f>IF(AI201="SI", 0,J201)</f>
        <v>9161.0400000000009</v>
      </c>
      <c r="AH201" s="199">
        <f>AG201*AF201</f>
        <v>1667309.2800000003</v>
      </c>
      <c r="AI201" s="200"/>
    </row>
    <row r="202" spans="1:35">
      <c r="A202" s="108">
        <v>2016</v>
      </c>
      <c r="B202" s="108">
        <v>170</v>
      </c>
      <c r="C202" s="109" t="s">
        <v>687</v>
      </c>
      <c r="D202" s="194" t="s">
        <v>690</v>
      </c>
      <c r="E202" s="109" t="s">
        <v>691</v>
      </c>
      <c r="F202" s="111" t="s">
        <v>692</v>
      </c>
      <c r="G202" s="112">
        <v>5331.4</v>
      </c>
      <c r="H202" s="112">
        <v>961.4</v>
      </c>
      <c r="I202" s="143" t="s">
        <v>113</v>
      </c>
      <c r="J202" s="112">
        <f>IF(I202="SI", G202-H202,G202)</f>
        <v>4370</v>
      </c>
      <c r="K202" s="195" t="s">
        <v>693</v>
      </c>
      <c r="L202" s="108">
        <v>2016</v>
      </c>
      <c r="M202" s="108">
        <v>1515</v>
      </c>
      <c r="N202" s="109" t="s">
        <v>617</v>
      </c>
      <c r="O202" s="111" t="s">
        <v>694</v>
      </c>
      <c r="P202" s="109" t="s">
        <v>695</v>
      </c>
      <c r="Q202" s="109" t="s">
        <v>696</v>
      </c>
      <c r="R202" s="108" t="s">
        <v>85</v>
      </c>
      <c r="S202" s="111" t="s">
        <v>85</v>
      </c>
      <c r="T202" s="108">
        <v>2090606</v>
      </c>
      <c r="U202" s="108">
        <v>9080</v>
      </c>
      <c r="V202" s="108">
        <v>10</v>
      </c>
      <c r="W202" s="108">
        <v>1</v>
      </c>
      <c r="X202" s="113">
        <v>2016</v>
      </c>
      <c r="Y202" s="113">
        <v>115</v>
      </c>
      <c r="Z202" s="113">
        <v>0</v>
      </c>
      <c r="AA202" s="114" t="s">
        <v>697</v>
      </c>
      <c r="AB202" s="108">
        <v>385</v>
      </c>
      <c r="AC202" s="109" t="s">
        <v>619</v>
      </c>
      <c r="AD202" s="196" t="s">
        <v>698</v>
      </c>
      <c r="AE202" s="196" t="s">
        <v>619</v>
      </c>
      <c r="AF202" s="197">
        <f>AE202-AD202</f>
        <v>43</v>
      </c>
      <c r="AG202" s="198">
        <f>IF(AI202="SI", 0,J202)</f>
        <v>4370</v>
      </c>
      <c r="AH202" s="199">
        <f>AG202*AF202</f>
        <v>187910</v>
      </c>
      <c r="AI202" s="200"/>
    </row>
    <row r="203" spans="1:35">
      <c r="A203" s="108">
        <v>2016</v>
      </c>
      <c r="B203" s="108">
        <v>171</v>
      </c>
      <c r="C203" s="109" t="s">
        <v>687</v>
      </c>
      <c r="D203" s="194" t="s">
        <v>699</v>
      </c>
      <c r="E203" s="109" t="s">
        <v>700</v>
      </c>
      <c r="F203" s="111" t="s">
        <v>701</v>
      </c>
      <c r="G203" s="112">
        <v>6969.52</v>
      </c>
      <c r="H203" s="112">
        <v>1256.8</v>
      </c>
      <c r="I203" s="143" t="s">
        <v>79</v>
      </c>
      <c r="J203" s="112">
        <f>IF(I203="SI", G203-H203,G203)</f>
        <v>6969.52</v>
      </c>
      <c r="K203" s="195" t="s">
        <v>80</v>
      </c>
      <c r="L203" s="108">
        <v>2016</v>
      </c>
      <c r="M203" s="108">
        <v>1044</v>
      </c>
      <c r="N203" s="109" t="s">
        <v>95</v>
      </c>
      <c r="O203" s="111" t="s">
        <v>82</v>
      </c>
      <c r="P203" s="109" t="s">
        <v>83</v>
      </c>
      <c r="Q203" s="109" t="s">
        <v>84</v>
      </c>
      <c r="R203" s="108" t="s">
        <v>85</v>
      </c>
      <c r="S203" s="111" t="s">
        <v>85</v>
      </c>
      <c r="T203" s="108"/>
      <c r="U203" s="108">
        <v>0</v>
      </c>
      <c r="V203" s="108">
        <v>0</v>
      </c>
      <c r="W203" s="108">
        <v>0</v>
      </c>
      <c r="X203" s="113">
        <v>0</v>
      </c>
      <c r="Y203" s="113">
        <v>0</v>
      </c>
      <c r="Z203" s="113">
        <v>0</v>
      </c>
      <c r="AA203" s="114" t="s">
        <v>80</v>
      </c>
      <c r="AB203" s="108">
        <v>0</v>
      </c>
      <c r="AC203" s="109" t="s">
        <v>687</v>
      </c>
      <c r="AD203" s="196" t="s">
        <v>700</v>
      </c>
      <c r="AE203" s="196" t="s">
        <v>687</v>
      </c>
      <c r="AF203" s="197">
        <f>AE203-AD203</f>
        <v>118</v>
      </c>
      <c r="AG203" s="198">
        <f>IF(AI203="SI", 0,J203)</f>
        <v>6969.52</v>
      </c>
      <c r="AH203" s="199">
        <f>AG203*AF203</f>
        <v>822403.3600000001</v>
      </c>
      <c r="AI203" s="200"/>
    </row>
    <row r="204" spans="1:35">
      <c r="A204" s="108">
        <v>2016</v>
      </c>
      <c r="B204" s="108">
        <v>172</v>
      </c>
      <c r="C204" s="109" t="s">
        <v>687</v>
      </c>
      <c r="D204" s="194" t="s">
        <v>702</v>
      </c>
      <c r="E204" s="109" t="s">
        <v>703</v>
      </c>
      <c r="F204" s="111" t="s">
        <v>704</v>
      </c>
      <c r="G204" s="112">
        <v>-6969.52</v>
      </c>
      <c r="H204" s="112">
        <v>-1256.8</v>
      </c>
      <c r="I204" s="143" t="s">
        <v>79</v>
      </c>
      <c r="J204" s="112">
        <f>IF(I204="SI", G204-H204,G204)</f>
        <v>-6969.52</v>
      </c>
      <c r="K204" s="195" t="s">
        <v>80</v>
      </c>
      <c r="L204" s="108">
        <v>2016</v>
      </c>
      <c r="M204" s="108">
        <v>1572</v>
      </c>
      <c r="N204" s="109" t="s">
        <v>615</v>
      </c>
      <c r="O204" s="111" t="s">
        <v>82</v>
      </c>
      <c r="P204" s="109" t="s">
        <v>83</v>
      </c>
      <c r="Q204" s="109" t="s">
        <v>84</v>
      </c>
      <c r="R204" s="108" t="s">
        <v>85</v>
      </c>
      <c r="S204" s="111" t="s">
        <v>85</v>
      </c>
      <c r="T204" s="108"/>
      <c r="U204" s="108">
        <v>0</v>
      </c>
      <c r="V204" s="108">
        <v>0</v>
      </c>
      <c r="W204" s="108">
        <v>0</v>
      </c>
      <c r="X204" s="113">
        <v>0</v>
      </c>
      <c r="Y204" s="113">
        <v>0</v>
      </c>
      <c r="Z204" s="113">
        <v>0</v>
      </c>
      <c r="AA204" s="114" t="s">
        <v>80</v>
      </c>
      <c r="AB204" s="108">
        <v>0</v>
      </c>
      <c r="AC204" s="109" t="s">
        <v>687</v>
      </c>
      <c r="AD204" s="196" t="s">
        <v>703</v>
      </c>
      <c r="AE204" s="196" t="s">
        <v>687</v>
      </c>
      <c r="AF204" s="197">
        <f>AE204-AD204</f>
        <v>13</v>
      </c>
      <c r="AG204" s="198">
        <f>IF(AI204="SI", 0,J204)</f>
        <v>-6969.52</v>
      </c>
      <c r="AH204" s="199">
        <f>AG204*AF204</f>
        <v>-90603.760000000009</v>
      </c>
      <c r="AI204" s="200"/>
    </row>
    <row r="205" spans="1:35">
      <c r="A205" s="108">
        <v>2016</v>
      </c>
      <c r="B205" s="108">
        <v>173</v>
      </c>
      <c r="C205" s="109" t="s">
        <v>687</v>
      </c>
      <c r="D205" s="194" t="s">
        <v>705</v>
      </c>
      <c r="E205" s="109" t="s">
        <v>448</v>
      </c>
      <c r="F205" s="111" t="s">
        <v>706</v>
      </c>
      <c r="G205" s="112">
        <v>463.6</v>
      </c>
      <c r="H205" s="112">
        <v>83.6</v>
      </c>
      <c r="I205" s="143" t="s">
        <v>113</v>
      </c>
      <c r="J205" s="112">
        <f>IF(I205="SI", G205-H205,G205)</f>
        <v>380</v>
      </c>
      <c r="K205" s="195" t="s">
        <v>80</v>
      </c>
      <c r="L205" s="108">
        <v>2016</v>
      </c>
      <c r="M205" s="108">
        <v>963</v>
      </c>
      <c r="N205" s="109" t="s">
        <v>453</v>
      </c>
      <c r="O205" s="111" t="s">
        <v>707</v>
      </c>
      <c r="P205" s="109" t="s">
        <v>708</v>
      </c>
      <c r="Q205" s="109" t="s">
        <v>80</v>
      </c>
      <c r="R205" s="108" t="s">
        <v>85</v>
      </c>
      <c r="S205" s="111" t="s">
        <v>85</v>
      </c>
      <c r="T205" s="108">
        <v>1080103</v>
      </c>
      <c r="U205" s="108">
        <v>2780</v>
      </c>
      <c r="V205" s="108">
        <v>7380</v>
      </c>
      <c r="W205" s="108">
        <v>99</v>
      </c>
      <c r="X205" s="113">
        <v>2016</v>
      </c>
      <c r="Y205" s="113">
        <v>97</v>
      </c>
      <c r="Z205" s="113">
        <v>0</v>
      </c>
      <c r="AA205" s="114" t="s">
        <v>619</v>
      </c>
      <c r="AB205" s="108">
        <v>384</v>
      </c>
      <c r="AC205" s="109" t="s">
        <v>619</v>
      </c>
      <c r="AD205" s="196" t="s">
        <v>480</v>
      </c>
      <c r="AE205" s="196" t="s">
        <v>619</v>
      </c>
      <c r="AF205" s="197">
        <f>AE205-AD205</f>
        <v>140</v>
      </c>
      <c r="AG205" s="198">
        <f>IF(AI205="SI", 0,J205)</f>
        <v>380</v>
      </c>
      <c r="AH205" s="199">
        <f>AG205*AF205</f>
        <v>53200</v>
      </c>
      <c r="AI205" s="200"/>
    </row>
    <row r="206" spans="1:35">
      <c r="A206" s="108">
        <v>2016</v>
      </c>
      <c r="B206" s="108">
        <v>174</v>
      </c>
      <c r="C206" s="109" t="s">
        <v>709</v>
      </c>
      <c r="D206" s="194" t="s">
        <v>710</v>
      </c>
      <c r="E206" s="109" t="s">
        <v>545</v>
      </c>
      <c r="F206" s="111" t="s">
        <v>132</v>
      </c>
      <c r="G206" s="112">
        <v>126.22</v>
      </c>
      <c r="H206" s="112">
        <v>22.76</v>
      </c>
      <c r="I206" s="143" t="s">
        <v>113</v>
      </c>
      <c r="J206" s="112">
        <f>IF(I206="SI", G206-H206,G206)</f>
        <v>103.46</v>
      </c>
      <c r="K206" s="195" t="s">
        <v>133</v>
      </c>
      <c r="L206" s="108">
        <v>2016</v>
      </c>
      <c r="M206" s="108">
        <v>1085</v>
      </c>
      <c r="N206" s="109" t="s">
        <v>394</v>
      </c>
      <c r="O206" s="111" t="s">
        <v>134</v>
      </c>
      <c r="P206" s="109" t="s">
        <v>135</v>
      </c>
      <c r="Q206" s="109" t="s">
        <v>135</v>
      </c>
      <c r="R206" s="108" t="s">
        <v>85</v>
      </c>
      <c r="S206" s="111" t="s">
        <v>85</v>
      </c>
      <c r="T206" s="108">
        <v>1010203</v>
      </c>
      <c r="U206" s="108">
        <v>140</v>
      </c>
      <c r="V206" s="108">
        <v>450</v>
      </c>
      <c r="W206" s="108">
        <v>7</v>
      </c>
      <c r="X206" s="113">
        <v>2016</v>
      </c>
      <c r="Y206" s="113">
        <v>28</v>
      </c>
      <c r="Z206" s="113">
        <v>0</v>
      </c>
      <c r="AA206" s="114" t="s">
        <v>433</v>
      </c>
      <c r="AB206" s="108">
        <v>332</v>
      </c>
      <c r="AC206" s="109" t="s">
        <v>433</v>
      </c>
      <c r="AD206" s="196" t="s">
        <v>543</v>
      </c>
      <c r="AE206" s="196" t="s">
        <v>433</v>
      </c>
      <c r="AF206" s="197">
        <f>AE206-AD206</f>
        <v>104</v>
      </c>
      <c r="AG206" s="198">
        <f>IF(AI206="SI", 0,J206)</f>
        <v>103.46</v>
      </c>
      <c r="AH206" s="199">
        <f>AG206*AF206</f>
        <v>10759.84</v>
      </c>
      <c r="AI206" s="200"/>
    </row>
    <row r="207" spans="1:35">
      <c r="A207" s="108">
        <v>2016</v>
      </c>
      <c r="B207" s="108">
        <v>175</v>
      </c>
      <c r="C207" s="109" t="s">
        <v>709</v>
      </c>
      <c r="D207" s="194" t="s">
        <v>711</v>
      </c>
      <c r="E207" s="109" t="s">
        <v>539</v>
      </c>
      <c r="F207" s="111" t="s">
        <v>132</v>
      </c>
      <c r="G207" s="112">
        <v>109.69</v>
      </c>
      <c r="H207" s="112">
        <v>19.78</v>
      </c>
      <c r="I207" s="143" t="s">
        <v>113</v>
      </c>
      <c r="J207" s="112">
        <f>IF(I207="SI", G207-H207,G207)</f>
        <v>89.91</v>
      </c>
      <c r="K207" s="195" t="s">
        <v>133</v>
      </c>
      <c r="L207" s="108">
        <v>2016</v>
      </c>
      <c r="M207" s="108">
        <v>1424</v>
      </c>
      <c r="N207" s="109" t="s">
        <v>625</v>
      </c>
      <c r="O207" s="111" t="s">
        <v>134</v>
      </c>
      <c r="P207" s="109" t="s">
        <v>135</v>
      </c>
      <c r="Q207" s="109" t="s">
        <v>135</v>
      </c>
      <c r="R207" s="108" t="s">
        <v>85</v>
      </c>
      <c r="S207" s="111" t="s">
        <v>85</v>
      </c>
      <c r="T207" s="108">
        <v>1010203</v>
      </c>
      <c r="U207" s="108">
        <v>140</v>
      </c>
      <c r="V207" s="108">
        <v>450</v>
      </c>
      <c r="W207" s="108">
        <v>7</v>
      </c>
      <c r="X207" s="113">
        <v>2016</v>
      </c>
      <c r="Y207" s="113">
        <v>28</v>
      </c>
      <c r="Z207" s="113">
        <v>0</v>
      </c>
      <c r="AA207" s="114" t="s">
        <v>433</v>
      </c>
      <c r="AB207" s="108">
        <v>332</v>
      </c>
      <c r="AC207" s="109" t="s">
        <v>433</v>
      </c>
      <c r="AD207" s="196" t="s">
        <v>703</v>
      </c>
      <c r="AE207" s="196" t="s">
        <v>433</v>
      </c>
      <c r="AF207" s="197">
        <f>AE207-AD207</f>
        <v>41</v>
      </c>
      <c r="AG207" s="198">
        <f>IF(AI207="SI", 0,J207)</f>
        <v>89.91</v>
      </c>
      <c r="AH207" s="199">
        <f>AG207*AF207</f>
        <v>3686.31</v>
      </c>
      <c r="AI207" s="200"/>
    </row>
    <row r="208" spans="1:35">
      <c r="A208" s="108">
        <v>2016</v>
      </c>
      <c r="B208" s="108">
        <v>176</v>
      </c>
      <c r="C208" s="109" t="s">
        <v>709</v>
      </c>
      <c r="D208" s="194" t="s">
        <v>712</v>
      </c>
      <c r="E208" s="109" t="s">
        <v>713</v>
      </c>
      <c r="F208" s="111" t="s">
        <v>132</v>
      </c>
      <c r="G208" s="112">
        <v>123.18</v>
      </c>
      <c r="H208" s="112">
        <v>22.21</v>
      </c>
      <c r="I208" s="143" t="s">
        <v>113</v>
      </c>
      <c r="J208" s="112">
        <f>IF(I208="SI", G208-H208,G208)</f>
        <v>100.97</v>
      </c>
      <c r="K208" s="195" t="s">
        <v>133</v>
      </c>
      <c r="L208" s="108">
        <v>2016</v>
      </c>
      <c r="M208" s="108">
        <v>1571</v>
      </c>
      <c r="N208" s="109" t="s">
        <v>615</v>
      </c>
      <c r="O208" s="111" t="s">
        <v>134</v>
      </c>
      <c r="P208" s="109" t="s">
        <v>135</v>
      </c>
      <c r="Q208" s="109" t="s">
        <v>135</v>
      </c>
      <c r="R208" s="108" t="s">
        <v>85</v>
      </c>
      <c r="S208" s="111" t="s">
        <v>85</v>
      </c>
      <c r="T208" s="108">
        <v>1010203</v>
      </c>
      <c r="U208" s="108">
        <v>140</v>
      </c>
      <c r="V208" s="108">
        <v>450</v>
      </c>
      <c r="W208" s="108">
        <v>7</v>
      </c>
      <c r="X208" s="113">
        <v>2016</v>
      </c>
      <c r="Y208" s="113">
        <v>28</v>
      </c>
      <c r="Z208" s="113">
        <v>0</v>
      </c>
      <c r="AA208" s="114" t="s">
        <v>433</v>
      </c>
      <c r="AB208" s="108">
        <v>332</v>
      </c>
      <c r="AC208" s="109" t="s">
        <v>433</v>
      </c>
      <c r="AD208" s="196" t="s">
        <v>714</v>
      </c>
      <c r="AE208" s="196" t="s">
        <v>433</v>
      </c>
      <c r="AF208" s="197">
        <f>AE208-AD208</f>
        <v>5</v>
      </c>
      <c r="AG208" s="198">
        <f>IF(AI208="SI", 0,J208)</f>
        <v>100.97</v>
      </c>
      <c r="AH208" s="199">
        <f>AG208*AF208</f>
        <v>504.85</v>
      </c>
      <c r="AI208" s="200"/>
    </row>
    <row r="209" spans="1:35">
      <c r="A209" s="108">
        <v>2016</v>
      </c>
      <c r="B209" s="108">
        <v>177</v>
      </c>
      <c r="C209" s="109" t="s">
        <v>709</v>
      </c>
      <c r="D209" s="194" t="s">
        <v>715</v>
      </c>
      <c r="E209" s="109" t="s">
        <v>716</v>
      </c>
      <c r="F209" s="111" t="s">
        <v>132</v>
      </c>
      <c r="G209" s="112">
        <v>139.01</v>
      </c>
      <c r="H209" s="112">
        <v>25.07</v>
      </c>
      <c r="I209" s="143" t="s">
        <v>113</v>
      </c>
      <c r="J209" s="112">
        <f>IF(I209="SI", G209-H209,G209)</f>
        <v>113.94</v>
      </c>
      <c r="K209" s="195" t="s">
        <v>133</v>
      </c>
      <c r="L209" s="108">
        <v>2016</v>
      </c>
      <c r="M209" s="108">
        <v>1703</v>
      </c>
      <c r="N209" s="109" t="s">
        <v>717</v>
      </c>
      <c r="O209" s="111" t="s">
        <v>134</v>
      </c>
      <c r="P209" s="109" t="s">
        <v>135</v>
      </c>
      <c r="Q209" s="109" t="s">
        <v>135</v>
      </c>
      <c r="R209" s="108" t="s">
        <v>85</v>
      </c>
      <c r="S209" s="111" t="s">
        <v>85</v>
      </c>
      <c r="T209" s="108">
        <v>1010203</v>
      </c>
      <c r="U209" s="108">
        <v>140</v>
      </c>
      <c r="V209" s="108">
        <v>450</v>
      </c>
      <c r="W209" s="108">
        <v>7</v>
      </c>
      <c r="X209" s="113">
        <v>2016</v>
      </c>
      <c r="Y209" s="113">
        <v>28</v>
      </c>
      <c r="Z209" s="113">
        <v>0</v>
      </c>
      <c r="AA209" s="114" t="s">
        <v>137</v>
      </c>
      <c r="AB209" s="108">
        <v>435</v>
      </c>
      <c r="AC209" s="109" t="s">
        <v>137</v>
      </c>
      <c r="AD209" s="196" t="s">
        <v>718</v>
      </c>
      <c r="AE209" s="196" t="s">
        <v>137</v>
      </c>
      <c r="AF209" s="197">
        <f>AE209-AD209</f>
        <v>34</v>
      </c>
      <c r="AG209" s="198">
        <f>IF(AI209="SI", 0,J209)</f>
        <v>113.94</v>
      </c>
      <c r="AH209" s="199">
        <f>AG209*AF209</f>
        <v>3873.96</v>
      </c>
      <c r="AI209" s="200"/>
    </row>
    <row r="210" spans="1:35">
      <c r="A210" s="108">
        <v>2016</v>
      </c>
      <c r="B210" s="108">
        <v>178</v>
      </c>
      <c r="C210" s="109" t="s">
        <v>679</v>
      </c>
      <c r="D210" s="194" t="s">
        <v>719</v>
      </c>
      <c r="E210" s="109" t="s">
        <v>656</v>
      </c>
      <c r="F210" s="111" t="s">
        <v>263</v>
      </c>
      <c r="G210" s="112">
        <v>353.8</v>
      </c>
      <c r="H210" s="112">
        <v>63.81</v>
      </c>
      <c r="I210" s="143" t="s">
        <v>113</v>
      </c>
      <c r="J210" s="112">
        <f>IF(I210="SI", G210-H210,G210)</f>
        <v>289.99</v>
      </c>
      <c r="K210" s="195" t="s">
        <v>720</v>
      </c>
      <c r="L210" s="108">
        <v>2016</v>
      </c>
      <c r="M210" s="108">
        <v>1740</v>
      </c>
      <c r="N210" s="109" t="s">
        <v>721</v>
      </c>
      <c r="O210" s="111" t="s">
        <v>264</v>
      </c>
      <c r="P210" s="109" t="s">
        <v>265</v>
      </c>
      <c r="Q210" s="109" t="s">
        <v>80</v>
      </c>
      <c r="R210" s="108" t="s">
        <v>85</v>
      </c>
      <c r="S210" s="111" t="s">
        <v>85</v>
      </c>
      <c r="T210" s="108">
        <v>1010203</v>
      </c>
      <c r="U210" s="108">
        <v>140</v>
      </c>
      <c r="V210" s="108">
        <v>450</v>
      </c>
      <c r="W210" s="108">
        <v>2</v>
      </c>
      <c r="X210" s="113">
        <v>2016</v>
      </c>
      <c r="Y210" s="113">
        <v>129</v>
      </c>
      <c r="Z210" s="113">
        <v>0</v>
      </c>
      <c r="AA210" s="114" t="s">
        <v>619</v>
      </c>
      <c r="AB210" s="108">
        <v>372</v>
      </c>
      <c r="AC210" s="109" t="s">
        <v>619</v>
      </c>
      <c r="AD210" s="196" t="s">
        <v>722</v>
      </c>
      <c r="AE210" s="196" t="s">
        <v>619</v>
      </c>
      <c r="AF210" s="197">
        <f>AE210-AD210</f>
        <v>-46</v>
      </c>
      <c r="AG210" s="198">
        <f>IF(AI210="SI", 0,J210)</f>
        <v>289.99</v>
      </c>
      <c r="AH210" s="199">
        <f>AG210*AF210</f>
        <v>-13339.54</v>
      </c>
      <c r="AI210" s="200"/>
    </row>
    <row r="211" spans="1:35">
      <c r="A211" s="108">
        <v>2016</v>
      </c>
      <c r="B211" s="108">
        <v>178</v>
      </c>
      <c r="C211" s="109" t="s">
        <v>679</v>
      </c>
      <c r="D211" s="194" t="s">
        <v>719</v>
      </c>
      <c r="E211" s="109" t="s">
        <v>656</v>
      </c>
      <c r="F211" s="111" t="s">
        <v>263</v>
      </c>
      <c r="G211" s="112">
        <v>61</v>
      </c>
      <c r="H211" s="112">
        <v>11</v>
      </c>
      <c r="I211" s="143" t="s">
        <v>113</v>
      </c>
      <c r="J211" s="112">
        <f>IF(I211="SI", G211-H211,G211)</f>
        <v>50</v>
      </c>
      <c r="K211" s="195" t="s">
        <v>723</v>
      </c>
      <c r="L211" s="108">
        <v>2016</v>
      </c>
      <c r="M211" s="108">
        <v>1740</v>
      </c>
      <c r="N211" s="109" t="s">
        <v>721</v>
      </c>
      <c r="O211" s="111" t="s">
        <v>264</v>
      </c>
      <c r="P211" s="109" t="s">
        <v>265</v>
      </c>
      <c r="Q211" s="109" t="s">
        <v>80</v>
      </c>
      <c r="R211" s="108" t="s">
        <v>85</v>
      </c>
      <c r="S211" s="111" t="s">
        <v>85</v>
      </c>
      <c r="T211" s="108">
        <v>1010203</v>
      </c>
      <c r="U211" s="108">
        <v>140</v>
      </c>
      <c r="V211" s="108">
        <v>450</v>
      </c>
      <c r="W211" s="108">
        <v>2</v>
      </c>
      <c r="X211" s="113">
        <v>2016</v>
      </c>
      <c r="Y211" s="113">
        <v>95</v>
      </c>
      <c r="Z211" s="113">
        <v>0</v>
      </c>
      <c r="AA211" s="114" t="s">
        <v>619</v>
      </c>
      <c r="AB211" s="108">
        <v>371</v>
      </c>
      <c r="AC211" s="109" t="s">
        <v>619</v>
      </c>
      <c r="AD211" s="196" t="s">
        <v>722</v>
      </c>
      <c r="AE211" s="196" t="s">
        <v>619</v>
      </c>
      <c r="AF211" s="197">
        <f>AE211-AD211</f>
        <v>-46</v>
      </c>
      <c r="AG211" s="198">
        <f>IF(AI211="SI", 0,J211)</f>
        <v>50</v>
      </c>
      <c r="AH211" s="199">
        <f>AG211*AF211</f>
        <v>-2300</v>
      </c>
      <c r="AI211" s="200"/>
    </row>
    <row r="212" spans="1:35">
      <c r="A212" s="108">
        <v>2016</v>
      </c>
      <c r="B212" s="108">
        <v>178</v>
      </c>
      <c r="C212" s="109" t="s">
        <v>679</v>
      </c>
      <c r="D212" s="194" t="s">
        <v>719</v>
      </c>
      <c r="E212" s="109" t="s">
        <v>656</v>
      </c>
      <c r="F212" s="111" t="s">
        <v>263</v>
      </c>
      <c r="G212" s="112">
        <v>234.39</v>
      </c>
      <c r="H212" s="112">
        <v>42.26</v>
      </c>
      <c r="I212" s="143" t="s">
        <v>113</v>
      </c>
      <c r="J212" s="112">
        <f>IF(I212="SI", G212-H212,G212)</f>
        <v>192.13</v>
      </c>
      <c r="K212" s="195" t="s">
        <v>80</v>
      </c>
      <c r="L212" s="108">
        <v>2016</v>
      </c>
      <c r="M212" s="108">
        <v>1740</v>
      </c>
      <c r="N212" s="109" t="s">
        <v>721</v>
      </c>
      <c r="O212" s="111" t="s">
        <v>264</v>
      </c>
      <c r="P212" s="109" t="s">
        <v>265</v>
      </c>
      <c r="Q212" s="109" t="s">
        <v>80</v>
      </c>
      <c r="R212" s="108" t="s">
        <v>85</v>
      </c>
      <c r="S212" s="111" t="s">
        <v>85</v>
      </c>
      <c r="T212" s="108">
        <v>1010203</v>
      </c>
      <c r="U212" s="108">
        <v>140</v>
      </c>
      <c r="V212" s="108">
        <v>450</v>
      </c>
      <c r="W212" s="108">
        <v>2</v>
      </c>
      <c r="X212" s="113">
        <v>2016</v>
      </c>
      <c r="Y212" s="113">
        <v>79</v>
      </c>
      <c r="Z212" s="113">
        <v>0</v>
      </c>
      <c r="AA212" s="114" t="s">
        <v>619</v>
      </c>
      <c r="AB212" s="108">
        <v>370</v>
      </c>
      <c r="AC212" s="109" t="s">
        <v>619</v>
      </c>
      <c r="AD212" s="196" t="s">
        <v>722</v>
      </c>
      <c r="AE212" s="196" t="s">
        <v>619</v>
      </c>
      <c r="AF212" s="197">
        <f>AE212-AD212</f>
        <v>-46</v>
      </c>
      <c r="AG212" s="198">
        <f>IF(AI212="SI", 0,J212)</f>
        <v>192.13</v>
      </c>
      <c r="AH212" s="199">
        <f>AG212*AF212</f>
        <v>-8837.98</v>
      </c>
      <c r="AI212" s="200"/>
    </row>
    <row r="213" spans="1:35">
      <c r="A213" s="108">
        <v>2016</v>
      </c>
      <c r="B213" s="108">
        <v>179</v>
      </c>
      <c r="C213" s="109" t="s">
        <v>679</v>
      </c>
      <c r="D213" s="194" t="s">
        <v>724</v>
      </c>
      <c r="E213" s="109" t="s">
        <v>511</v>
      </c>
      <c r="F213" s="111" t="s">
        <v>477</v>
      </c>
      <c r="G213" s="112">
        <v>243.34</v>
      </c>
      <c r="H213" s="112">
        <v>46.33</v>
      </c>
      <c r="I213" s="143" t="s">
        <v>113</v>
      </c>
      <c r="J213" s="112">
        <f>IF(I213="SI", G213-H213,G213)</f>
        <v>197.01</v>
      </c>
      <c r="K213" s="195" t="s">
        <v>328</v>
      </c>
      <c r="L213" s="108">
        <v>2016</v>
      </c>
      <c r="M213" s="108">
        <v>1560</v>
      </c>
      <c r="N213" s="109" t="s">
        <v>659</v>
      </c>
      <c r="O213" s="111" t="s">
        <v>251</v>
      </c>
      <c r="P213" s="109" t="s">
        <v>252</v>
      </c>
      <c r="Q213" s="109" t="s">
        <v>80</v>
      </c>
      <c r="R213" s="108" t="s">
        <v>85</v>
      </c>
      <c r="S213" s="111" t="s">
        <v>85</v>
      </c>
      <c r="T213" s="108">
        <v>1010203</v>
      </c>
      <c r="U213" s="108">
        <v>140</v>
      </c>
      <c r="V213" s="108">
        <v>450</v>
      </c>
      <c r="W213" s="108">
        <v>5</v>
      </c>
      <c r="X213" s="113">
        <v>2016</v>
      </c>
      <c r="Y213" s="113">
        <v>30</v>
      </c>
      <c r="Z213" s="113">
        <v>0</v>
      </c>
      <c r="AA213" s="114" t="s">
        <v>619</v>
      </c>
      <c r="AB213" s="108">
        <v>373</v>
      </c>
      <c r="AC213" s="109" t="s">
        <v>619</v>
      </c>
      <c r="AD213" s="196" t="s">
        <v>656</v>
      </c>
      <c r="AE213" s="196" t="s">
        <v>619</v>
      </c>
      <c r="AF213" s="197">
        <f>AE213-AD213</f>
        <v>48</v>
      </c>
      <c r="AG213" s="198">
        <f>IF(AI213="SI", 0,J213)</f>
        <v>197.01</v>
      </c>
      <c r="AH213" s="199">
        <f>AG213*AF213</f>
        <v>9456.48</v>
      </c>
      <c r="AI213" s="200"/>
    </row>
    <row r="214" spans="1:35">
      <c r="A214" s="108">
        <v>2016</v>
      </c>
      <c r="B214" s="108">
        <v>180</v>
      </c>
      <c r="C214" s="109" t="s">
        <v>679</v>
      </c>
      <c r="D214" s="194" t="s">
        <v>725</v>
      </c>
      <c r="E214" s="109" t="s">
        <v>538</v>
      </c>
      <c r="F214" s="111" t="s">
        <v>726</v>
      </c>
      <c r="G214" s="112">
        <v>235.55</v>
      </c>
      <c r="H214" s="112">
        <v>42.48</v>
      </c>
      <c r="I214" s="143" t="s">
        <v>113</v>
      </c>
      <c r="J214" s="112">
        <f>IF(I214="SI", G214-H214,G214)</f>
        <v>193.07000000000002</v>
      </c>
      <c r="K214" s="195" t="s">
        <v>386</v>
      </c>
      <c r="L214" s="108">
        <v>2016</v>
      </c>
      <c r="M214" s="108">
        <v>1713</v>
      </c>
      <c r="N214" s="109" t="s">
        <v>717</v>
      </c>
      <c r="O214" s="111" t="s">
        <v>241</v>
      </c>
      <c r="P214" s="109" t="s">
        <v>242</v>
      </c>
      <c r="Q214" s="109" t="s">
        <v>80</v>
      </c>
      <c r="R214" s="108" t="s">
        <v>85</v>
      </c>
      <c r="S214" s="111" t="s">
        <v>85</v>
      </c>
      <c r="T214" s="108">
        <v>1010204</v>
      </c>
      <c r="U214" s="108">
        <v>150</v>
      </c>
      <c r="V214" s="108">
        <v>470</v>
      </c>
      <c r="W214" s="108">
        <v>99</v>
      </c>
      <c r="X214" s="113">
        <v>2016</v>
      </c>
      <c r="Y214" s="113">
        <v>35</v>
      </c>
      <c r="Z214" s="113">
        <v>0</v>
      </c>
      <c r="AA214" s="114" t="s">
        <v>619</v>
      </c>
      <c r="AB214" s="108">
        <v>378</v>
      </c>
      <c r="AC214" s="109" t="s">
        <v>619</v>
      </c>
      <c r="AD214" s="196" t="s">
        <v>645</v>
      </c>
      <c r="AE214" s="196" t="s">
        <v>619</v>
      </c>
      <c r="AF214" s="197">
        <f>AE214-AD214</f>
        <v>17</v>
      </c>
      <c r="AG214" s="198">
        <f>IF(AI214="SI", 0,J214)</f>
        <v>193.07000000000002</v>
      </c>
      <c r="AH214" s="199">
        <f>AG214*AF214</f>
        <v>3282.1900000000005</v>
      </c>
      <c r="AI214" s="200"/>
    </row>
    <row r="215" spans="1:35">
      <c r="A215" s="108">
        <v>2016</v>
      </c>
      <c r="B215" s="108">
        <v>181</v>
      </c>
      <c r="C215" s="109" t="s">
        <v>679</v>
      </c>
      <c r="D215" s="194" t="s">
        <v>727</v>
      </c>
      <c r="E215" s="109" t="s">
        <v>721</v>
      </c>
      <c r="F215" s="111" t="s">
        <v>728</v>
      </c>
      <c r="G215" s="112">
        <v>12.08</v>
      </c>
      <c r="H215" s="112">
        <v>0</v>
      </c>
      <c r="I215" s="143" t="s">
        <v>79</v>
      </c>
      <c r="J215" s="112">
        <f>IF(I215="SI", G215-H215,G215)</f>
        <v>12.08</v>
      </c>
      <c r="K215" s="195" t="s">
        <v>171</v>
      </c>
      <c r="L215" s="108">
        <v>2016</v>
      </c>
      <c r="M215" s="108">
        <v>1749</v>
      </c>
      <c r="N215" s="109" t="s">
        <v>709</v>
      </c>
      <c r="O215" s="111" t="s">
        <v>172</v>
      </c>
      <c r="P215" s="109" t="s">
        <v>173</v>
      </c>
      <c r="Q215" s="109" t="s">
        <v>174</v>
      </c>
      <c r="R215" s="108" t="s">
        <v>85</v>
      </c>
      <c r="S215" s="111" t="s">
        <v>85</v>
      </c>
      <c r="T215" s="108">
        <v>1010203</v>
      </c>
      <c r="U215" s="108">
        <v>140</v>
      </c>
      <c r="V215" s="108">
        <v>450</v>
      </c>
      <c r="W215" s="108">
        <v>2</v>
      </c>
      <c r="X215" s="113">
        <v>2015</v>
      </c>
      <c r="Y215" s="113">
        <v>89</v>
      </c>
      <c r="Z215" s="113">
        <v>0</v>
      </c>
      <c r="AA215" s="114" t="s">
        <v>619</v>
      </c>
      <c r="AB215" s="108">
        <v>381</v>
      </c>
      <c r="AC215" s="109" t="s">
        <v>619</v>
      </c>
      <c r="AD215" s="196" t="s">
        <v>729</v>
      </c>
      <c r="AE215" s="196" t="s">
        <v>619</v>
      </c>
      <c r="AF215" s="197">
        <f>AE215-AD215</f>
        <v>-13</v>
      </c>
      <c r="AG215" s="198">
        <f>IF(AI215="SI", 0,J215)</f>
        <v>12.08</v>
      </c>
      <c r="AH215" s="199">
        <f>AG215*AF215</f>
        <v>-157.04</v>
      </c>
      <c r="AI215" s="200"/>
    </row>
    <row r="216" spans="1:35">
      <c r="A216" s="108">
        <v>2016</v>
      </c>
      <c r="B216" s="108">
        <v>182</v>
      </c>
      <c r="C216" s="109" t="s">
        <v>730</v>
      </c>
      <c r="D216" s="194" t="s">
        <v>731</v>
      </c>
      <c r="E216" s="109" t="s">
        <v>721</v>
      </c>
      <c r="F216" s="111" t="s">
        <v>732</v>
      </c>
      <c r="G216" s="112">
        <v>76.37</v>
      </c>
      <c r="H216" s="112">
        <v>13.77</v>
      </c>
      <c r="I216" s="143" t="s">
        <v>113</v>
      </c>
      <c r="J216" s="112">
        <f>IF(I216="SI", G216-H216,G216)</f>
        <v>62.600000000000009</v>
      </c>
      <c r="K216" s="195" t="s">
        <v>733</v>
      </c>
      <c r="L216" s="108">
        <v>2016</v>
      </c>
      <c r="M216" s="108">
        <v>1748</v>
      </c>
      <c r="N216" s="109" t="s">
        <v>709</v>
      </c>
      <c r="O216" s="111" t="s">
        <v>317</v>
      </c>
      <c r="P216" s="109" t="s">
        <v>318</v>
      </c>
      <c r="Q216" s="109" t="s">
        <v>319</v>
      </c>
      <c r="R216" s="108" t="s">
        <v>85</v>
      </c>
      <c r="S216" s="111" t="s">
        <v>85</v>
      </c>
      <c r="T216" s="108">
        <v>1010202</v>
      </c>
      <c r="U216" s="108">
        <v>130</v>
      </c>
      <c r="V216" s="108">
        <v>450</v>
      </c>
      <c r="W216" s="108">
        <v>1</v>
      </c>
      <c r="X216" s="113">
        <v>2016</v>
      </c>
      <c r="Y216" s="113">
        <v>123</v>
      </c>
      <c r="Z216" s="113">
        <v>0</v>
      </c>
      <c r="AA216" s="114" t="s">
        <v>619</v>
      </c>
      <c r="AB216" s="108">
        <v>375</v>
      </c>
      <c r="AC216" s="109" t="s">
        <v>619</v>
      </c>
      <c r="AD216" s="196" t="s">
        <v>734</v>
      </c>
      <c r="AE216" s="196" t="s">
        <v>619</v>
      </c>
      <c r="AF216" s="197">
        <f>AE216-AD216</f>
        <v>-1</v>
      </c>
      <c r="AG216" s="198">
        <f>IF(AI216="SI", 0,J216)</f>
        <v>62.600000000000009</v>
      </c>
      <c r="AH216" s="199">
        <f>AG216*AF216</f>
        <v>-62.600000000000009</v>
      </c>
      <c r="AI216" s="200"/>
    </row>
    <row r="217" spans="1:35" ht="60">
      <c r="A217" s="108">
        <v>2016</v>
      </c>
      <c r="B217" s="108">
        <v>183</v>
      </c>
      <c r="C217" s="109" t="s">
        <v>730</v>
      </c>
      <c r="D217" s="194" t="s">
        <v>735</v>
      </c>
      <c r="E217" s="109" t="s">
        <v>658</v>
      </c>
      <c r="F217" s="201" t="s">
        <v>736</v>
      </c>
      <c r="G217" s="112">
        <v>73.2</v>
      </c>
      <c r="H217" s="112">
        <v>13.2</v>
      </c>
      <c r="I217" s="143" t="s">
        <v>113</v>
      </c>
      <c r="J217" s="112">
        <f>IF(I217="SI", G217-H217,G217)</f>
        <v>60</v>
      </c>
      <c r="K217" s="195" t="s">
        <v>737</v>
      </c>
      <c r="L217" s="108">
        <v>2016</v>
      </c>
      <c r="M217" s="108">
        <v>1784</v>
      </c>
      <c r="N217" s="109" t="s">
        <v>679</v>
      </c>
      <c r="O217" s="111" t="s">
        <v>738</v>
      </c>
      <c r="P217" s="109" t="s">
        <v>739</v>
      </c>
      <c r="Q217" s="109" t="s">
        <v>740</v>
      </c>
      <c r="R217" s="108" t="s">
        <v>85</v>
      </c>
      <c r="S217" s="111" t="s">
        <v>85</v>
      </c>
      <c r="T217" s="108">
        <v>1010203</v>
      </c>
      <c r="U217" s="108">
        <v>140</v>
      </c>
      <c r="V217" s="108">
        <v>440</v>
      </c>
      <c r="W217" s="108">
        <v>99</v>
      </c>
      <c r="X217" s="113">
        <v>2016</v>
      </c>
      <c r="Y217" s="113">
        <v>23</v>
      </c>
      <c r="Z217" s="113">
        <v>0</v>
      </c>
      <c r="AA217" s="114" t="s">
        <v>619</v>
      </c>
      <c r="AB217" s="108">
        <v>380</v>
      </c>
      <c r="AC217" s="109" t="s">
        <v>619</v>
      </c>
      <c r="AD217" s="196" t="s">
        <v>741</v>
      </c>
      <c r="AE217" s="196" t="s">
        <v>619</v>
      </c>
      <c r="AF217" s="197">
        <f>AE217-AD217</f>
        <v>-2</v>
      </c>
      <c r="AG217" s="198">
        <f>IF(AI217="SI", 0,J217)</f>
        <v>60</v>
      </c>
      <c r="AH217" s="199">
        <f>AG217*AF217</f>
        <v>-120</v>
      </c>
      <c r="AI217" s="200"/>
    </row>
    <row r="218" spans="1:35" ht="72">
      <c r="A218" s="108">
        <v>2016</v>
      </c>
      <c r="B218" s="108">
        <v>184</v>
      </c>
      <c r="C218" s="109" t="s">
        <v>730</v>
      </c>
      <c r="D218" s="194" t="s">
        <v>742</v>
      </c>
      <c r="E218" s="109" t="s">
        <v>691</v>
      </c>
      <c r="F218" s="201" t="s">
        <v>743</v>
      </c>
      <c r="G218" s="112">
        <v>303</v>
      </c>
      <c r="H218" s="112">
        <v>27.55</v>
      </c>
      <c r="I218" s="143" t="s">
        <v>113</v>
      </c>
      <c r="J218" s="112">
        <f>IF(I218="SI", G218-H218,G218)</f>
        <v>275.45</v>
      </c>
      <c r="K218" s="195" t="s">
        <v>744</v>
      </c>
      <c r="L218" s="108">
        <v>2016</v>
      </c>
      <c r="M218" s="108">
        <v>1576</v>
      </c>
      <c r="N218" s="109" t="s">
        <v>615</v>
      </c>
      <c r="O218" s="111" t="s">
        <v>745</v>
      </c>
      <c r="P218" s="109" t="s">
        <v>746</v>
      </c>
      <c r="Q218" s="109" t="s">
        <v>746</v>
      </c>
      <c r="R218" s="108" t="s">
        <v>85</v>
      </c>
      <c r="S218" s="111" t="s">
        <v>85</v>
      </c>
      <c r="T218" s="108">
        <v>1010202</v>
      </c>
      <c r="U218" s="108">
        <v>130</v>
      </c>
      <c r="V218" s="108">
        <v>450</v>
      </c>
      <c r="W218" s="108">
        <v>1</v>
      </c>
      <c r="X218" s="113">
        <v>2016</v>
      </c>
      <c r="Y218" s="113">
        <v>119</v>
      </c>
      <c r="Z218" s="113">
        <v>0</v>
      </c>
      <c r="AA218" s="114" t="s">
        <v>619</v>
      </c>
      <c r="AB218" s="108">
        <v>382</v>
      </c>
      <c r="AC218" s="109" t="s">
        <v>619</v>
      </c>
      <c r="AD218" s="196" t="s">
        <v>645</v>
      </c>
      <c r="AE218" s="196" t="s">
        <v>619</v>
      </c>
      <c r="AF218" s="197">
        <f>AE218-AD218</f>
        <v>17</v>
      </c>
      <c r="AG218" s="198">
        <f>IF(AI218="SI", 0,J218)</f>
        <v>275.45</v>
      </c>
      <c r="AH218" s="199">
        <f>AG218*AF218</f>
        <v>4682.6499999999996</v>
      </c>
      <c r="AI218" s="200"/>
    </row>
    <row r="219" spans="1:35" ht="108">
      <c r="A219" s="108">
        <v>2016</v>
      </c>
      <c r="B219" s="108">
        <v>185</v>
      </c>
      <c r="C219" s="109" t="s">
        <v>433</v>
      </c>
      <c r="D219" s="194" t="s">
        <v>747</v>
      </c>
      <c r="E219" s="109" t="s">
        <v>748</v>
      </c>
      <c r="F219" s="201" t="s">
        <v>132</v>
      </c>
      <c r="G219" s="112">
        <v>74.680000000000007</v>
      </c>
      <c r="H219" s="112">
        <v>13.47</v>
      </c>
      <c r="I219" s="143" t="s">
        <v>113</v>
      </c>
      <c r="J219" s="112">
        <f>IF(I219="SI", G219-H219,G219)</f>
        <v>61.210000000000008</v>
      </c>
      <c r="K219" s="195" t="s">
        <v>133</v>
      </c>
      <c r="L219" s="108">
        <v>2016</v>
      </c>
      <c r="M219" s="108">
        <v>1646</v>
      </c>
      <c r="N219" s="109" t="s">
        <v>698</v>
      </c>
      <c r="O219" s="111" t="s">
        <v>153</v>
      </c>
      <c r="P219" s="109" t="s">
        <v>154</v>
      </c>
      <c r="Q219" s="109" t="s">
        <v>80</v>
      </c>
      <c r="R219" s="108" t="s">
        <v>85</v>
      </c>
      <c r="S219" s="111" t="s">
        <v>85</v>
      </c>
      <c r="T219" s="108">
        <v>1080203</v>
      </c>
      <c r="U219" s="108">
        <v>2890</v>
      </c>
      <c r="V219" s="108">
        <v>7430</v>
      </c>
      <c r="W219" s="108">
        <v>99</v>
      </c>
      <c r="X219" s="113">
        <v>2016</v>
      </c>
      <c r="Y219" s="113">
        <v>27</v>
      </c>
      <c r="Z219" s="113">
        <v>0</v>
      </c>
      <c r="AA219" s="114" t="s">
        <v>433</v>
      </c>
      <c r="AB219" s="108">
        <v>335</v>
      </c>
      <c r="AC219" s="109" t="s">
        <v>433</v>
      </c>
      <c r="AD219" s="196" t="s">
        <v>749</v>
      </c>
      <c r="AE219" s="196" t="s">
        <v>433</v>
      </c>
      <c r="AF219" s="197">
        <f>AE219-AD219</f>
        <v>-8</v>
      </c>
      <c r="AG219" s="198">
        <f>IF(AI219="SI", 0,J219)</f>
        <v>61.210000000000008</v>
      </c>
      <c r="AH219" s="199">
        <f>AG219*AF219</f>
        <v>-489.68000000000006</v>
      </c>
      <c r="AI219" s="200"/>
    </row>
    <row r="220" spans="1:35" ht="108">
      <c r="A220" s="108">
        <v>2016</v>
      </c>
      <c r="B220" s="108">
        <v>186</v>
      </c>
      <c r="C220" s="109" t="s">
        <v>433</v>
      </c>
      <c r="D220" s="194" t="s">
        <v>750</v>
      </c>
      <c r="E220" s="109" t="s">
        <v>748</v>
      </c>
      <c r="F220" s="201" t="s">
        <v>132</v>
      </c>
      <c r="G220" s="112">
        <v>134.63999999999999</v>
      </c>
      <c r="H220" s="112">
        <v>24.28</v>
      </c>
      <c r="I220" s="143" t="s">
        <v>113</v>
      </c>
      <c r="J220" s="112">
        <f>IF(I220="SI", G220-H220,G220)</f>
        <v>110.35999999999999</v>
      </c>
      <c r="K220" s="195" t="s">
        <v>133</v>
      </c>
      <c r="L220" s="108">
        <v>2016</v>
      </c>
      <c r="M220" s="108">
        <v>1648</v>
      </c>
      <c r="N220" s="109" t="s">
        <v>698</v>
      </c>
      <c r="O220" s="111" t="s">
        <v>153</v>
      </c>
      <c r="P220" s="109" t="s">
        <v>154</v>
      </c>
      <c r="Q220" s="109" t="s">
        <v>80</v>
      </c>
      <c r="R220" s="108" t="s">
        <v>85</v>
      </c>
      <c r="S220" s="111" t="s">
        <v>85</v>
      </c>
      <c r="T220" s="108">
        <v>1080203</v>
      </c>
      <c r="U220" s="108">
        <v>2890</v>
      </c>
      <c r="V220" s="108">
        <v>7430</v>
      </c>
      <c r="W220" s="108">
        <v>99</v>
      </c>
      <c r="X220" s="113">
        <v>2016</v>
      </c>
      <c r="Y220" s="113">
        <v>27</v>
      </c>
      <c r="Z220" s="113">
        <v>0</v>
      </c>
      <c r="AA220" s="114" t="s">
        <v>433</v>
      </c>
      <c r="AB220" s="108">
        <v>335</v>
      </c>
      <c r="AC220" s="109" t="s">
        <v>433</v>
      </c>
      <c r="AD220" s="196" t="s">
        <v>749</v>
      </c>
      <c r="AE220" s="196" t="s">
        <v>433</v>
      </c>
      <c r="AF220" s="197">
        <f>AE220-AD220</f>
        <v>-8</v>
      </c>
      <c r="AG220" s="198">
        <f>IF(AI220="SI", 0,J220)</f>
        <v>110.35999999999999</v>
      </c>
      <c r="AH220" s="199">
        <f>AG220*AF220</f>
        <v>-882.87999999999988</v>
      </c>
      <c r="AI220" s="200"/>
    </row>
    <row r="221" spans="1:35" ht="108">
      <c r="A221" s="108">
        <v>2016</v>
      </c>
      <c r="B221" s="108">
        <v>187</v>
      </c>
      <c r="C221" s="109" t="s">
        <v>433</v>
      </c>
      <c r="D221" s="194" t="s">
        <v>751</v>
      </c>
      <c r="E221" s="109" t="s">
        <v>487</v>
      </c>
      <c r="F221" s="201" t="s">
        <v>132</v>
      </c>
      <c r="G221" s="112">
        <v>274.79000000000002</v>
      </c>
      <c r="H221" s="112">
        <v>49.55</v>
      </c>
      <c r="I221" s="143" t="s">
        <v>113</v>
      </c>
      <c r="J221" s="112">
        <f>IF(I221="SI", G221-H221,G221)</f>
        <v>225.24</v>
      </c>
      <c r="K221" s="195" t="s">
        <v>133</v>
      </c>
      <c r="L221" s="108">
        <v>2016</v>
      </c>
      <c r="M221" s="108">
        <v>1088</v>
      </c>
      <c r="N221" s="109" t="s">
        <v>394</v>
      </c>
      <c r="O221" s="111" t="s">
        <v>153</v>
      </c>
      <c r="P221" s="109" t="s">
        <v>154</v>
      </c>
      <c r="Q221" s="109" t="s">
        <v>80</v>
      </c>
      <c r="R221" s="108" t="s">
        <v>85</v>
      </c>
      <c r="S221" s="111" t="s">
        <v>85</v>
      </c>
      <c r="T221" s="108">
        <v>1010203</v>
      </c>
      <c r="U221" s="108">
        <v>140</v>
      </c>
      <c r="V221" s="108">
        <v>450</v>
      </c>
      <c r="W221" s="108">
        <v>7</v>
      </c>
      <c r="X221" s="113">
        <v>2016</v>
      </c>
      <c r="Y221" s="113">
        <v>28</v>
      </c>
      <c r="Z221" s="113">
        <v>0</v>
      </c>
      <c r="AA221" s="114" t="s">
        <v>433</v>
      </c>
      <c r="AB221" s="108">
        <v>333</v>
      </c>
      <c r="AC221" s="109" t="s">
        <v>433</v>
      </c>
      <c r="AD221" s="196" t="s">
        <v>543</v>
      </c>
      <c r="AE221" s="196" t="s">
        <v>433</v>
      </c>
      <c r="AF221" s="197">
        <f>AE221-AD221</f>
        <v>104</v>
      </c>
      <c r="AG221" s="198">
        <f>IF(AI221="SI", 0,J221)</f>
        <v>225.24</v>
      </c>
      <c r="AH221" s="199">
        <f>AG221*AF221</f>
        <v>23424.959999999999</v>
      </c>
      <c r="AI221" s="200"/>
    </row>
    <row r="222" spans="1:35" ht="108">
      <c r="A222" s="108">
        <v>2016</v>
      </c>
      <c r="B222" s="108">
        <v>188</v>
      </c>
      <c r="C222" s="109" t="s">
        <v>433</v>
      </c>
      <c r="D222" s="194" t="s">
        <v>752</v>
      </c>
      <c r="E222" s="109" t="s">
        <v>753</v>
      </c>
      <c r="F222" s="201" t="s">
        <v>132</v>
      </c>
      <c r="G222" s="112">
        <v>255.85</v>
      </c>
      <c r="H222" s="112">
        <v>46.14</v>
      </c>
      <c r="I222" s="143" t="s">
        <v>113</v>
      </c>
      <c r="J222" s="112">
        <f>IF(I222="SI", G222-H222,G222)</f>
        <v>209.70999999999998</v>
      </c>
      <c r="K222" s="195" t="s">
        <v>133</v>
      </c>
      <c r="L222" s="108">
        <v>2016</v>
      </c>
      <c r="M222" s="108">
        <v>1745</v>
      </c>
      <c r="N222" s="109" t="s">
        <v>709</v>
      </c>
      <c r="O222" s="111" t="s">
        <v>153</v>
      </c>
      <c r="P222" s="109" t="s">
        <v>154</v>
      </c>
      <c r="Q222" s="109" t="s">
        <v>80</v>
      </c>
      <c r="R222" s="108" t="s">
        <v>85</v>
      </c>
      <c r="S222" s="111" t="s">
        <v>85</v>
      </c>
      <c r="T222" s="108">
        <v>1010203</v>
      </c>
      <c r="U222" s="108">
        <v>140</v>
      </c>
      <c r="V222" s="108">
        <v>450</v>
      </c>
      <c r="W222" s="108">
        <v>7</v>
      </c>
      <c r="X222" s="113">
        <v>2016</v>
      </c>
      <c r="Y222" s="113">
        <v>28</v>
      </c>
      <c r="Z222" s="113">
        <v>0</v>
      </c>
      <c r="AA222" s="114" t="s">
        <v>433</v>
      </c>
      <c r="AB222" s="108">
        <v>333</v>
      </c>
      <c r="AC222" s="109" t="s">
        <v>433</v>
      </c>
      <c r="AD222" s="196" t="s">
        <v>734</v>
      </c>
      <c r="AE222" s="196" t="s">
        <v>433</v>
      </c>
      <c r="AF222" s="197">
        <f>AE222-AD222</f>
        <v>-22</v>
      </c>
      <c r="AG222" s="198">
        <f>IF(AI222="SI", 0,J222)</f>
        <v>209.70999999999998</v>
      </c>
      <c r="AH222" s="199">
        <f>AG222*AF222</f>
        <v>-4613.62</v>
      </c>
      <c r="AI222" s="200"/>
    </row>
    <row r="223" spans="1:35">
      <c r="A223" s="108">
        <v>2016</v>
      </c>
      <c r="B223" s="108">
        <v>189</v>
      </c>
      <c r="C223" s="109" t="s">
        <v>619</v>
      </c>
      <c r="D223" s="194" t="s">
        <v>754</v>
      </c>
      <c r="E223" s="109" t="s">
        <v>753</v>
      </c>
      <c r="F223" s="201" t="s">
        <v>368</v>
      </c>
      <c r="G223" s="112">
        <v>4610.51</v>
      </c>
      <c r="H223" s="112">
        <v>831.4</v>
      </c>
      <c r="I223" s="143" t="s">
        <v>113</v>
      </c>
      <c r="J223" s="112">
        <f>IF(I223="SI", G223-H223,G223)</f>
        <v>3779.11</v>
      </c>
      <c r="K223" s="195" t="s">
        <v>80</v>
      </c>
      <c r="L223" s="108">
        <v>2016</v>
      </c>
      <c r="M223" s="108">
        <v>1750</v>
      </c>
      <c r="N223" s="109" t="s">
        <v>709</v>
      </c>
      <c r="O223" s="111" t="s">
        <v>218</v>
      </c>
      <c r="P223" s="109" t="s">
        <v>219</v>
      </c>
      <c r="Q223" s="109" t="s">
        <v>220</v>
      </c>
      <c r="R223" s="108" t="s">
        <v>85</v>
      </c>
      <c r="S223" s="111" t="s">
        <v>85</v>
      </c>
      <c r="T223" s="108">
        <v>2090605</v>
      </c>
      <c r="U223" s="108">
        <v>9070</v>
      </c>
      <c r="V223" s="108">
        <v>12650</v>
      </c>
      <c r="W223" s="108">
        <v>8</v>
      </c>
      <c r="X223" s="113">
        <v>2015</v>
      </c>
      <c r="Y223" s="113">
        <v>121</v>
      </c>
      <c r="Z223" s="113">
        <v>0</v>
      </c>
      <c r="AA223" s="114" t="s">
        <v>433</v>
      </c>
      <c r="AB223" s="108">
        <v>367</v>
      </c>
      <c r="AC223" s="109" t="s">
        <v>619</v>
      </c>
      <c r="AD223" s="196" t="s">
        <v>645</v>
      </c>
      <c r="AE223" s="196" t="s">
        <v>619</v>
      </c>
      <c r="AF223" s="197">
        <f>AE223-AD223</f>
        <v>17</v>
      </c>
      <c r="AG223" s="198">
        <f>IF(AI223="SI", 0,J223)</f>
        <v>3779.11</v>
      </c>
      <c r="AH223" s="199">
        <f>AG223*AF223</f>
        <v>64244.87</v>
      </c>
      <c r="AI223" s="200"/>
    </row>
    <row r="224" spans="1:35">
      <c r="A224" s="108">
        <v>2016</v>
      </c>
      <c r="B224" s="108">
        <v>190</v>
      </c>
      <c r="C224" s="109" t="s">
        <v>619</v>
      </c>
      <c r="D224" s="194" t="s">
        <v>755</v>
      </c>
      <c r="E224" s="109" t="s">
        <v>645</v>
      </c>
      <c r="F224" s="201" t="s">
        <v>281</v>
      </c>
      <c r="G224" s="112">
        <v>36.6</v>
      </c>
      <c r="H224" s="112">
        <v>6.6</v>
      </c>
      <c r="I224" s="143" t="s">
        <v>113</v>
      </c>
      <c r="J224" s="112">
        <f>IF(I224="SI", G224-H224,G224)</f>
        <v>30</v>
      </c>
      <c r="K224" s="195" t="s">
        <v>361</v>
      </c>
      <c r="L224" s="108">
        <v>2016</v>
      </c>
      <c r="M224" s="108">
        <v>1854</v>
      </c>
      <c r="N224" s="109" t="s">
        <v>756</v>
      </c>
      <c r="O224" s="111" t="s">
        <v>282</v>
      </c>
      <c r="P224" s="109" t="s">
        <v>283</v>
      </c>
      <c r="Q224" s="109" t="s">
        <v>80</v>
      </c>
      <c r="R224" s="108" t="s">
        <v>85</v>
      </c>
      <c r="S224" s="111" t="s">
        <v>85</v>
      </c>
      <c r="T224" s="108">
        <v>1010203</v>
      </c>
      <c r="U224" s="108">
        <v>140</v>
      </c>
      <c r="V224" s="108">
        <v>450</v>
      </c>
      <c r="W224" s="108">
        <v>4</v>
      </c>
      <c r="X224" s="113">
        <v>2016</v>
      </c>
      <c r="Y224" s="113">
        <v>29</v>
      </c>
      <c r="Z224" s="113">
        <v>0</v>
      </c>
      <c r="AA224" s="114" t="s">
        <v>619</v>
      </c>
      <c r="AB224" s="108">
        <v>376</v>
      </c>
      <c r="AC224" s="109" t="s">
        <v>619</v>
      </c>
      <c r="AD224" s="196" t="s">
        <v>729</v>
      </c>
      <c r="AE224" s="196" t="s">
        <v>619</v>
      </c>
      <c r="AF224" s="197">
        <f>AE224-AD224</f>
        <v>-13</v>
      </c>
      <c r="AG224" s="198">
        <f>IF(AI224="SI", 0,J224)</f>
        <v>30</v>
      </c>
      <c r="AH224" s="199">
        <f>AG224*AF224</f>
        <v>-390</v>
      </c>
      <c r="AI224" s="200"/>
    </row>
    <row r="225" spans="1:35" ht="72">
      <c r="A225" s="108">
        <v>2016</v>
      </c>
      <c r="B225" s="108">
        <v>191</v>
      </c>
      <c r="C225" s="109" t="s">
        <v>619</v>
      </c>
      <c r="D225" s="194" t="s">
        <v>757</v>
      </c>
      <c r="E225" s="109" t="s">
        <v>758</v>
      </c>
      <c r="F225" s="201" t="s">
        <v>378</v>
      </c>
      <c r="G225" s="112">
        <v>35.03</v>
      </c>
      <c r="H225" s="112">
        <v>6.32</v>
      </c>
      <c r="I225" s="143" t="s">
        <v>113</v>
      </c>
      <c r="J225" s="112">
        <f>IF(I225="SI", G225-H225,G225)</f>
        <v>28.71</v>
      </c>
      <c r="K225" s="195" t="s">
        <v>361</v>
      </c>
      <c r="L225" s="108">
        <v>2016</v>
      </c>
      <c r="M225" s="108">
        <v>1876</v>
      </c>
      <c r="N225" s="109" t="s">
        <v>759</v>
      </c>
      <c r="O225" s="111" t="s">
        <v>234</v>
      </c>
      <c r="P225" s="109" t="s">
        <v>235</v>
      </c>
      <c r="Q225" s="109" t="s">
        <v>235</v>
      </c>
      <c r="R225" s="108" t="s">
        <v>85</v>
      </c>
      <c r="S225" s="111" t="s">
        <v>85</v>
      </c>
      <c r="T225" s="108">
        <v>1010203</v>
      </c>
      <c r="U225" s="108">
        <v>140</v>
      </c>
      <c r="V225" s="108">
        <v>450</v>
      </c>
      <c r="W225" s="108">
        <v>4</v>
      </c>
      <c r="X225" s="113">
        <v>2016</v>
      </c>
      <c r="Y225" s="113">
        <v>29</v>
      </c>
      <c r="Z225" s="113">
        <v>0</v>
      </c>
      <c r="AA225" s="114" t="s">
        <v>619</v>
      </c>
      <c r="AB225" s="108">
        <v>374</v>
      </c>
      <c r="AC225" s="109" t="s">
        <v>619</v>
      </c>
      <c r="AD225" s="196" t="s">
        <v>760</v>
      </c>
      <c r="AE225" s="196" t="s">
        <v>619</v>
      </c>
      <c r="AF225" s="197">
        <f>AE225-AD225</f>
        <v>-20</v>
      </c>
      <c r="AG225" s="198">
        <f>IF(AI225="SI", 0,J225)</f>
        <v>28.71</v>
      </c>
      <c r="AH225" s="199">
        <f>AG225*AF225</f>
        <v>-574.20000000000005</v>
      </c>
      <c r="AI225" s="200"/>
    </row>
    <row r="226" spans="1:35" ht="60">
      <c r="A226" s="108">
        <v>2016</v>
      </c>
      <c r="B226" s="108">
        <v>192</v>
      </c>
      <c r="C226" s="109" t="s">
        <v>619</v>
      </c>
      <c r="D226" s="194" t="s">
        <v>761</v>
      </c>
      <c r="E226" s="109" t="s">
        <v>762</v>
      </c>
      <c r="F226" s="201" t="s">
        <v>763</v>
      </c>
      <c r="G226" s="112">
        <v>20.59</v>
      </c>
      <c r="H226" s="112">
        <v>0</v>
      </c>
      <c r="I226" s="143" t="s">
        <v>79</v>
      </c>
      <c r="J226" s="112">
        <f>IF(I226="SI", G226-H226,G226)</f>
        <v>20.59</v>
      </c>
      <c r="K226" s="195" t="s">
        <v>171</v>
      </c>
      <c r="L226" s="108">
        <v>2016</v>
      </c>
      <c r="M226" s="108">
        <v>1922</v>
      </c>
      <c r="N226" s="109" t="s">
        <v>697</v>
      </c>
      <c r="O226" s="111" t="s">
        <v>172</v>
      </c>
      <c r="P226" s="109" t="s">
        <v>173</v>
      </c>
      <c r="Q226" s="109" t="s">
        <v>174</v>
      </c>
      <c r="R226" s="108" t="s">
        <v>85</v>
      </c>
      <c r="S226" s="111" t="s">
        <v>85</v>
      </c>
      <c r="T226" s="108">
        <v>1010203</v>
      </c>
      <c r="U226" s="108">
        <v>140</v>
      </c>
      <c r="V226" s="108">
        <v>450</v>
      </c>
      <c r="W226" s="108">
        <v>2</v>
      </c>
      <c r="X226" s="113">
        <v>2015</v>
      </c>
      <c r="Y226" s="113">
        <v>89</v>
      </c>
      <c r="Z226" s="113">
        <v>0</v>
      </c>
      <c r="AA226" s="114" t="s">
        <v>619</v>
      </c>
      <c r="AB226" s="108">
        <v>381</v>
      </c>
      <c r="AC226" s="109" t="s">
        <v>619</v>
      </c>
      <c r="AD226" s="196" t="s">
        <v>764</v>
      </c>
      <c r="AE226" s="196" t="s">
        <v>619</v>
      </c>
      <c r="AF226" s="197">
        <f>AE226-AD226</f>
        <v>-43</v>
      </c>
      <c r="AG226" s="198">
        <f>IF(AI226="SI", 0,J226)</f>
        <v>20.59</v>
      </c>
      <c r="AH226" s="199">
        <f>AG226*AF226</f>
        <v>-885.37</v>
      </c>
      <c r="AI226" s="200"/>
    </row>
    <row r="227" spans="1:35" ht="72">
      <c r="A227" s="108">
        <v>2016</v>
      </c>
      <c r="B227" s="108">
        <v>193</v>
      </c>
      <c r="C227" s="109" t="s">
        <v>619</v>
      </c>
      <c r="D227" s="194" t="s">
        <v>765</v>
      </c>
      <c r="E227" s="109" t="s">
        <v>640</v>
      </c>
      <c r="F227" s="201" t="s">
        <v>766</v>
      </c>
      <c r="G227" s="112">
        <v>5516.75</v>
      </c>
      <c r="H227" s="112">
        <v>994.82</v>
      </c>
      <c r="I227" s="143" t="s">
        <v>113</v>
      </c>
      <c r="J227" s="112">
        <f>IF(I227="SI", G227-H227,G227)</f>
        <v>4521.93</v>
      </c>
      <c r="K227" s="195" t="s">
        <v>185</v>
      </c>
      <c r="L227" s="108">
        <v>2016</v>
      </c>
      <c r="M227" s="108">
        <v>1574</v>
      </c>
      <c r="N227" s="109" t="s">
        <v>615</v>
      </c>
      <c r="O227" s="111" t="s">
        <v>186</v>
      </c>
      <c r="P227" s="109" t="s">
        <v>187</v>
      </c>
      <c r="Q227" s="109" t="s">
        <v>80</v>
      </c>
      <c r="R227" s="108" t="s">
        <v>85</v>
      </c>
      <c r="S227" s="111" t="s">
        <v>85</v>
      </c>
      <c r="T227" s="108">
        <v>2090605</v>
      </c>
      <c r="U227" s="108">
        <v>9070</v>
      </c>
      <c r="V227" s="108">
        <v>12650</v>
      </c>
      <c r="W227" s="108">
        <v>9</v>
      </c>
      <c r="X227" s="113">
        <v>2015</v>
      </c>
      <c r="Y227" s="113">
        <v>122</v>
      </c>
      <c r="Z227" s="113">
        <v>1</v>
      </c>
      <c r="AA227" s="114" t="s">
        <v>433</v>
      </c>
      <c r="AB227" s="108">
        <v>368</v>
      </c>
      <c r="AC227" s="109" t="s">
        <v>619</v>
      </c>
      <c r="AD227" s="196" t="s">
        <v>714</v>
      </c>
      <c r="AE227" s="196" t="s">
        <v>619</v>
      </c>
      <c r="AF227" s="197">
        <f>AE227-AD227</f>
        <v>26</v>
      </c>
      <c r="AG227" s="198">
        <f>IF(AI227="SI", 0,J227)</f>
        <v>4521.93</v>
      </c>
      <c r="AH227" s="199">
        <f>AG227*AF227</f>
        <v>117570.18000000001</v>
      </c>
      <c r="AI227" s="200"/>
    </row>
    <row r="228" spans="1:35" ht="72">
      <c r="A228" s="108">
        <v>2016</v>
      </c>
      <c r="B228" s="108">
        <v>194</v>
      </c>
      <c r="C228" s="109" t="s">
        <v>619</v>
      </c>
      <c r="D228" s="194" t="s">
        <v>767</v>
      </c>
      <c r="E228" s="109" t="s">
        <v>730</v>
      </c>
      <c r="F228" s="201" t="s">
        <v>768</v>
      </c>
      <c r="G228" s="112">
        <v>1877.89</v>
      </c>
      <c r="H228" s="112">
        <v>338.64</v>
      </c>
      <c r="I228" s="143" t="s">
        <v>79</v>
      </c>
      <c r="J228" s="112">
        <f>IF(I228="SI", G228-H228,G228)</f>
        <v>1877.89</v>
      </c>
      <c r="K228" s="195" t="s">
        <v>769</v>
      </c>
      <c r="L228" s="108">
        <v>2016</v>
      </c>
      <c r="M228" s="108">
        <v>1823</v>
      </c>
      <c r="N228" s="109" t="s">
        <v>433</v>
      </c>
      <c r="O228" s="111" t="s">
        <v>124</v>
      </c>
      <c r="P228" s="109" t="s">
        <v>125</v>
      </c>
      <c r="Q228" s="109" t="s">
        <v>126</v>
      </c>
      <c r="R228" s="108" t="s">
        <v>85</v>
      </c>
      <c r="S228" s="111" t="s">
        <v>85</v>
      </c>
      <c r="T228" s="108">
        <v>2090605</v>
      </c>
      <c r="U228" s="108">
        <v>9070</v>
      </c>
      <c r="V228" s="108">
        <v>12650</v>
      </c>
      <c r="W228" s="108">
        <v>9</v>
      </c>
      <c r="X228" s="113">
        <v>2016</v>
      </c>
      <c r="Y228" s="113">
        <v>145</v>
      </c>
      <c r="Z228" s="113">
        <v>0</v>
      </c>
      <c r="AA228" s="114" t="s">
        <v>80</v>
      </c>
      <c r="AB228" s="108">
        <v>425</v>
      </c>
      <c r="AC228" s="109" t="s">
        <v>137</v>
      </c>
      <c r="AD228" s="196" t="s">
        <v>770</v>
      </c>
      <c r="AE228" s="196" t="s">
        <v>137</v>
      </c>
      <c r="AF228" s="197">
        <f>AE228-AD228</f>
        <v>17</v>
      </c>
      <c r="AG228" s="198">
        <f>IF(AI228="SI", 0,J228)</f>
        <v>1877.89</v>
      </c>
      <c r="AH228" s="199">
        <f>AG228*AF228</f>
        <v>31924.13</v>
      </c>
      <c r="AI228" s="200"/>
    </row>
    <row r="229" spans="1:35" ht="60">
      <c r="A229" s="108">
        <v>2016</v>
      </c>
      <c r="B229" s="108">
        <v>195</v>
      </c>
      <c r="C229" s="109" t="s">
        <v>619</v>
      </c>
      <c r="D229" s="194" t="s">
        <v>771</v>
      </c>
      <c r="E229" s="109" t="s">
        <v>730</v>
      </c>
      <c r="F229" s="201" t="s">
        <v>772</v>
      </c>
      <c r="G229" s="112">
        <v>1434.59</v>
      </c>
      <c r="H229" s="112">
        <v>258.7</v>
      </c>
      <c r="I229" s="143" t="s">
        <v>79</v>
      </c>
      <c r="J229" s="112">
        <f>IF(I229="SI", G229-H229,G229)</f>
        <v>1434.59</v>
      </c>
      <c r="K229" s="195" t="s">
        <v>80</v>
      </c>
      <c r="L229" s="108">
        <v>2016</v>
      </c>
      <c r="M229" s="108">
        <v>1824</v>
      </c>
      <c r="N229" s="109" t="s">
        <v>433</v>
      </c>
      <c r="O229" s="111" t="s">
        <v>124</v>
      </c>
      <c r="P229" s="109" t="s">
        <v>125</v>
      </c>
      <c r="Q229" s="109" t="s">
        <v>126</v>
      </c>
      <c r="R229" s="108" t="s">
        <v>85</v>
      </c>
      <c r="S229" s="111" t="s">
        <v>85</v>
      </c>
      <c r="T229" s="108">
        <v>2090605</v>
      </c>
      <c r="U229" s="108">
        <v>9070</v>
      </c>
      <c r="V229" s="108">
        <v>12650</v>
      </c>
      <c r="W229" s="108">
        <v>8</v>
      </c>
      <c r="X229" s="113">
        <v>2015</v>
      </c>
      <c r="Y229" s="113">
        <v>121</v>
      </c>
      <c r="Z229" s="113">
        <v>0</v>
      </c>
      <c r="AA229" s="114" t="s">
        <v>80</v>
      </c>
      <c r="AB229" s="108">
        <v>424</v>
      </c>
      <c r="AC229" s="109" t="s">
        <v>137</v>
      </c>
      <c r="AD229" s="196" t="s">
        <v>773</v>
      </c>
      <c r="AE229" s="196" t="s">
        <v>137</v>
      </c>
      <c r="AF229" s="197">
        <f>AE229-AD229</f>
        <v>18</v>
      </c>
      <c r="AG229" s="198">
        <f>IF(AI229="SI", 0,J229)</f>
        <v>1434.59</v>
      </c>
      <c r="AH229" s="199">
        <f>AG229*AF229</f>
        <v>25822.62</v>
      </c>
      <c r="AI229" s="200"/>
    </row>
    <row r="230" spans="1:35" ht="84">
      <c r="A230" s="108">
        <v>2016</v>
      </c>
      <c r="B230" s="108">
        <v>196</v>
      </c>
      <c r="C230" s="109" t="s">
        <v>619</v>
      </c>
      <c r="D230" s="194" t="s">
        <v>774</v>
      </c>
      <c r="E230" s="109" t="s">
        <v>645</v>
      </c>
      <c r="F230" s="201" t="s">
        <v>477</v>
      </c>
      <c r="G230" s="112">
        <v>34.01</v>
      </c>
      <c r="H230" s="112">
        <v>6.46</v>
      </c>
      <c r="I230" s="143" t="s">
        <v>113</v>
      </c>
      <c r="J230" s="112">
        <f>IF(I230="SI", G230-H230,G230)</f>
        <v>27.549999999999997</v>
      </c>
      <c r="K230" s="195" t="s">
        <v>328</v>
      </c>
      <c r="L230" s="108">
        <v>2016</v>
      </c>
      <c r="M230" s="108">
        <v>1892</v>
      </c>
      <c r="N230" s="109" t="s">
        <v>759</v>
      </c>
      <c r="O230" s="111" t="s">
        <v>251</v>
      </c>
      <c r="P230" s="109" t="s">
        <v>252</v>
      </c>
      <c r="Q230" s="109" t="s">
        <v>80</v>
      </c>
      <c r="R230" s="108" t="s">
        <v>85</v>
      </c>
      <c r="S230" s="111" t="s">
        <v>85</v>
      </c>
      <c r="T230" s="108">
        <v>1010203</v>
      </c>
      <c r="U230" s="108">
        <v>140</v>
      </c>
      <c r="V230" s="108">
        <v>450</v>
      </c>
      <c r="W230" s="108">
        <v>5</v>
      </c>
      <c r="X230" s="113">
        <v>2016</v>
      </c>
      <c r="Y230" s="113">
        <v>30</v>
      </c>
      <c r="Z230" s="113">
        <v>0</v>
      </c>
      <c r="AA230" s="114" t="s">
        <v>619</v>
      </c>
      <c r="AB230" s="108">
        <v>373</v>
      </c>
      <c r="AC230" s="109" t="s">
        <v>619</v>
      </c>
      <c r="AD230" s="196" t="s">
        <v>729</v>
      </c>
      <c r="AE230" s="196" t="s">
        <v>619</v>
      </c>
      <c r="AF230" s="197">
        <f>AE230-AD230</f>
        <v>-13</v>
      </c>
      <c r="AG230" s="198">
        <f>IF(AI230="SI", 0,J230)</f>
        <v>27.549999999999997</v>
      </c>
      <c r="AH230" s="199">
        <f>AG230*AF230</f>
        <v>-358.15</v>
      </c>
      <c r="AI230" s="200"/>
    </row>
    <row r="231" spans="1:35" ht="36">
      <c r="A231" s="108">
        <v>2016</v>
      </c>
      <c r="B231" s="108">
        <v>197</v>
      </c>
      <c r="C231" s="109" t="s">
        <v>619</v>
      </c>
      <c r="D231" s="194" t="s">
        <v>775</v>
      </c>
      <c r="E231" s="109" t="s">
        <v>776</v>
      </c>
      <c r="F231" s="201" t="s">
        <v>239</v>
      </c>
      <c r="G231" s="112">
        <v>103.7</v>
      </c>
      <c r="H231" s="112">
        <v>18.7</v>
      </c>
      <c r="I231" s="143" t="s">
        <v>113</v>
      </c>
      <c r="J231" s="112">
        <f>IF(I231="SI", G231-H231,G231)</f>
        <v>85</v>
      </c>
      <c r="K231" s="195" t="s">
        <v>386</v>
      </c>
      <c r="L231" s="108">
        <v>2016</v>
      </c>
      <c r="M231" s="108">
        <v>1877</v>
      </c>
      <c r="N231" s="109" t="s">
        <v>759</v>
      </c>
      <c r="O231" s="111" t="s">
        <v>241</v>
      </c>
      <c r="P231" s="109" t="s">
        <v>242</v>
      </c>
      <c r="Q231" s="109" t="s">
        <v>80</v>
      </c>
      <c r="R231" s="108" t="s">
        <v>85</v>
      </c>
      <c r="S231" s="111" t="s">
        <v>85</v>
      </c>
      <c r="T231" s="108">
        <v>1010204</v>
      </c>
      <c r="U231" s="108">
        <v>150</v>
      </c>
      <c r="V231" s="108">
        <v>470</v>
      </c>
      <c r="W231" s="108">
        <v>99</v>
      </c>
      <c r="X231" s="113">
        <v>2016</v>
      </c>
      <c r="Y231" s="113">
        <v>35</v>
      </c>
      <c r="Z231" s="113">
        <v>0</v>
      </c>
      <c r="AA231" s="114" t="s">
        <v>619</v>
      </c>
      <c r="AB231" s="108">
        <v>378</v>
      </c>
      <c r="AC231" s="109" t="s">
        <v>619</v>
      </c>
      <c r="AD231" s="196" t="s">
        <v>729</v>
      </c>
      <c r="AE231" s="196" t="s">
        <v>619</v>
      </c>
      <c r="AF231" s="197">
        <f>AE231-AD231</f>
        <v>-13</v>
      </c>
      <c r="AG231" s="198">
        <f>IF(AI231="SI", 0,J231)</f>
        <v>85</v>
      </c>
      <c r="AH231" s="199">
        <f>AG231*AF231</f>
        <v>-1105</v>
      </c>
      <c r="AI231" s="200"/>
    </row>
    <row r="232" spans="1:35" ht="132">
      <c r="A232" s="108">
        <v>2016</v>
      </c>
      <c r="B232" s="108">
        <v>198</v>
      </c>
      <c r="C232" s="109" t="s">
        <v>619</v>
      </c>
      <c r="D232" s="194" t="s">
        <v>777</v>
      </c>
      <c r="E232" s="109" t="s">
        <v>645</v>
      </c>
      <c r="F232" s="201" t="s">
        <v>778</v>
      </c>
      <c r="G232" s="112">
        <v>39.5</v>
      </c>
      <c r="H232" s="112">
        <v>7.61</v>
      </c>
      <c r="I232" s="143" t="s">
        <v>113</v>
      </c>
      <c r="J232" s="112">
        <f>IF(I232="SI", G232-H232,G232)</f>
        <v>31.89</v>
      </c>
      <c r="K232" s="195" t="s">
        <v>328</v>
      </c>
      <c r="L232" s="108">
        <v>2016</v>
      </c>
      <c r="M232" s="108">
        <v>1874</v>
      </c>
      <c r="N232" s="109" t="s">
        <v>759</v>
      </c>
      <c r="O232" s="111" t="s">
        <v>247</v>
      </c>
      <c r="P232" s="109" t="s">
        <v>248</v>
      </c>
      <c r="Q232" s="109" t="s">
        <v>80</v>
      </c>
      <c r="R232" s="108" t="s">
        <v>85</v>
      </c>
      <c r="S232" s="111" t="s">
        <v>85</v>
      </c>
      <c r="T232" s="108">
        <v>1010203</v>
      </c>
      <c r="U232" s="108">
        <v>140</v>
      </c>
      <c r="V232" s="108">
        <v>450</v>
      </c>
      <c r="W232" s="108">
        <v>5</v>
      </c>
      <c r="X232" s="113">
        <v>2016</v>
      </c>
      <c r="Y232" s="113">
        <v>30</v>
      </c>
      <c r="Z232" s="113">
        <v>0</v>
      </c>
      <c r="AA232" s="114" t="s">
        <v>619</v>
      </c>
      <c r="AB232" s="108">
        <v>379</v>
      </c>
      <c r="AC232" s="109" t="s">
        <v>619</v>
      </c>
      <c r="AD232" s="196" t="s">
        <v>779</v>
      </c>
      <c r="AE232" s="196" t="s">
        <v>619</v>
      </c>
      <c r="AF232" s="197">
        <f>AE232-AD232</f>
        <v>-44</v>
      </c>
      <c r="AG232" s="198">
        <f>IF(AI232="SI", 0,J232)</f>
        <v>31.89</v>
      </c>
      <c r="AH232" s="199">
        <f>AG232*AF232</f>
        <v>-1403.16</v>
      </c>
      <c r="AI232" s="200"/>
    </row>
    <row r="233" spans="1:35" ht="24">
      <c r="A233" s="108">
        <v>2016</v>
      </c>
      <c r="B233" s="108">
        <v>199</v>
      </c>
      <c r="C233" s="109" t="s">
        <v>619</v>
      </c>
      <c r="D233" s="194" t="s">
        <v>780</v>
      </c>
      <c r="E233" s="109" t="s">
        <v>687</v>
      </c>
      <c r="F233" s="201" t="s">
        <v>781</v>
      </c>
      <c r="G233" s="112">
        <v>558</v>
      </c>
      <c r="H233" s="112">
        <v>100.62</v>
      </c>
      <c r="I233" s="143" t="s">
        <v>113</v>
      </c>
      <c r="J233" s="112">
        <f>IF(I233="SI", G233-H233,G233)</f>
        <v>457.38</v>
      </c>
      <c r="K233" s="195" t="s">
        <v>782</v>
      </c>
      <c r="L233" s="108">
        <v>2016</v>
      </c>
      <c r="M233" s="108">
        <v>1651</v>
      </c>
      <c r="N233" s="109" t="s">
        <v>698</v>
      </c>
      <c r="O233" s="111" t="s">
        <v>783</v>
      </c>
      <c r="P233" s="109" t="s">
        <v>784</v>
      </c>
      <c r="Q233" s="109" t="s">
        <v>784</v>
      </c>
      <c r="R233" s="108" t="s">
        <v>85</v>
      </c>
      <c r="S233" s="111" t="s">
        <v>85</v>
      </c>
      <c r="T233" s="108">
        <v>1010203</v>
      </c>
      <c r="U233" s="108">
        <v>140</v>
      </c>
      <c r="V233" s="108">
        <v>450</v>
      </c>
      <c r="W233" s="108">
        <v>2</v>
      </c>
      <c r="X233" s="113">
        <v>2016</v>
      </c>
      <c r="Y233" s="113">
        <v>146</v>
      </c>
      <c r="Z233" s="113">
        <v>0</v>
      </c>
      <c r="AA233" s="114" t="s">
        <v>619</v>
      </c>
      <c r="AB233" s="108">
        <v>377</v>
      </c>
      <c r="AC233" s="109" t="s">
        <v>619</v>
      </c>
      <c r="AD233" s="196" t="s">
        <v>770</v>
      </c>
      <c r="AE233" s="196" t="s">
        <v>619</v>
      </c>
      <c r="AF233" s="197">
        <f>AE233-AD233</f>
        <v>-11</v>
      </c>
      <c r="AG233" s="198">
        <f>IF(AI233="SI", 0,J233)</f>
        <v>457.38</v>
      </c>
      <c r="AH233" s="199">
        <f>AG233*AF233</f>
        <v>-5031.18</v>
      </c>
      <c r="AI233" s="200"/>
    </row>
    <row r="234" spans="1:35" ht="36">
      <c r="A234" s="108">
        <v>2016</v>
      </c>
      <c r="B234" s="108">
        <v>200</v>
      </c>
      <c r="C234" s="109" t="s">
        <v>619</v>
      </c>
      <c r="D234" s="194" t="s">
        <v>785</v>
      </c>
      <c r="E234" s="109" t="s">
        <v>463</v>
      </c>
      <c r="F234" s="201" t="s">
        <v>786</v>
      </c>
      <c r="G234" s="112">
        <v>369.16</v>
      </c>
      <c r="H234" s="112">
        <v>66.569999999999993</v>
      </c>
      <c r="I234" s="143" t="s">
        <v>113</v>
      </c>
      <c r="J234" s="112">
        <f>IF(I234="SI", G234-H234,G234)</f>
        <v>302.59000000000003</v>
      </c>
      <c r="K234" s="195" t="s">
        <v>782</v>
      </c>
      <c r="L234" s="108">
        <v>2016</v>
      </c>
      <c r="M234" s="108">
        <v>775</v>
      </c>
      <c r="N234" s="109" t="s">
        <v>465</v>
      </c>
      <c r="O234" s="111" t="s">
        <v>783</v>
      </c>
      <c r="P234" s="109" t="s">
        <v>784</v>
      </c>
      <c r="Q234" s="109" t="s">
        <v>784</v>
      </c>
      <c r="R234" s="108" t="s">
        <v>85</v>
      </c>
      <c r="S234" s="111" t="s">
        <v>85</v>
      </c>
      <c r="T234" s="108">
        <v>1010203</v>
      </c>
      <c r="U234" s="108">
        <v>140</v>
      </c>
      <c r="V234" s="108">
        <v>450</v>
      </c>
      <c r="W234" s="108">
        <v>2</v>
      </c>
      <c r="X234" s="113">
        <v>2016</v>
      </c>
      <c r="Y234" s="113">
        <v>146</v>
      </c>
      <c r="Z234" s="113">
        <v>0</v>
      </c>
      <c r="AA234" s="114" t="s">
        <v>619</v>
      </c>
      <c r="AB234" s="108">
        <v>377</v>
      </c>
      <c r="AC234" s="109" t="s">
        <v>619</v>
      </c>
      <c r="AD234" s="196" t="s">
        <v>787</v>
      </c>
      <c r="AE234" s="196" t="s">
        <v>619</v>
      </c>
      <c r="AF234" s="197">
        <f>AE234-AD234</f>
        <v>139</v>
      </c>
      <c r="AG234" s="198">
        <f>IF(AI234="SI", 0,J234)</f>
        <v>302.59000000000003</v>
      </c>
      <c r="AH234" s="199">
        <f>AG234*AF234</f>
        <v>42060.01</v>
      </c>
      <c r="AI234" s="200"/>
    </row>
    <row r="235" spans="1:35">
      <c r="A235" s="108">
        <v>2016</v>
      </c>
      <c r="B235" s="108">
        <v>201</v>
      </c>
      <c r="C235" s="109" t="s">
        <v>760</v>
      </c>
      <c r="D235" s="194" t="s">
        <v>788</v>
      </c>
      <c r="E235" s="109" t="s">
        <v>789</v>
      </c>
      <c r="F235" s="201" t="s">
        <v>571</v>
      </c>
      <c r="G235" s="112">
        <v>118.89</v>
      </c>
      <c r="H235" s="112">
        <v>21.44</v>
      </c>
      <c r="I235" s="143" t="s">
        <v>79</v>
      </c>
      <c r="J235" s="112">
        <f>IF(I235="SI", G235-H235,G235)</f>
        <v>118.89</v>
      </c>
      <c r="K235" s="195" t="s">
        <v>80</v>
      </c>
      <c r="L235" s="108">
        <v>2016</v>
      </c>
      <c r="M235" s="108">
        <v>2010</v>
      </c>
      <c r="N235" s="109" t="s">
        <v>790</v>
      </c>
      <c r="O235" s="111" t="s">
        <v>287</v>
      </c>
      <c r="P235" s="109" t="s">
        <v>288</v>
      </c>
      <c r="Q235" s="109" t="s">
        <v>289</v>
      </c>
      <c r="R235" s="108" t="s">
        <v>85</v>
      </c>
      <c r="S235" s="111" t="s">
        <v>85</v>
      </c>
      <c r="T235" s="108">
        <v>1010303</v>
      </c>
      <c r="U235" s="108">
        <v>250</v>
      </c>
      <c r="V235" s="108">
        <v>120</v>
      </c>
      <c r="W235" s="108">
        <v>99</v>
      </c>
      <c r="X235" s="113">
        <v>2016</v>
      </c>
      <c r="Y235" s="113">
        <v>156</v>
      </c>
      <c r="Z235" s="113">
        <v>0</v>
      </c>
      <c r="AA235" s="114" t="s">
        <v>80</v>
      </c>
      <c r="AB235" s="108">
        <v>420</v>
      </c>
      <c r="AC235" s="109" t="s">
        <v>791</v>
      </c>
      <c r="AD235" s="196" t="s">
        <v>789</v>
      </c>
      <c r="AE235" s="196" t="s">
        <v>791</v>
      </c>
      <c r="AF235" s="197">
        <f>AE235-AD235</f>
        <v>65</v>
      </c>
      <c r="AG235" s="198">
        <f>IF(AI235="SI", 0,J235)</f>
        <v>118.89</v>
      </c>
      <c r="AH235" s="199">
        <f>AG235*AF235</f>
        <v>7727.85</v>
      </c>
      <c r="AI235" s="200"/>
    </row>
    <row r="236" spans="1:35" ht="120">
      <c r="A236" s="108">
        <v>2016</v>
      </c>
      <c r="B236" s="108">
        <v>202</v>
      </c>
      <c r="C236" s="109" t="s">
        <v>760</v>
      </c>
      <c r="D236" s="194" t="s">
        <v>792</v>
      </c>
      <c r="E236" s="109" t="s">
        <v>734</v>
      </c>
      <c r="F236" s="201" t="s">
        <v>793</v>
      </c>
      <c r="G236" s="112">
        <v>593.86</v>
      </c>
      <c r="H236" s="112">
        <v>107.09</v>
      </c>
      <c r="I236" s="143" t="s">
        <v>113</v>
      </c>
      <c r="J236" s="112">
        <f>IF(I236="SI", G236-H236,G236)</f>
        <v>486.77</v>
      </c>
      <c r="K236" s="195" t="s">
        <v>80</v>
      </c>
      <c r="L236" s="108">
        <v>2016</v>
      </c>
      <c r="M236" s="108">
        <v>1970</v>
      </c>
      <c r="N236" s="109" t="s">
        <v>790</v>
      </c>
      <c r="O236" s="111" t="s">
        <v>794</v>
      </c>
      <c r="P236" s="109" t="s">
        <v>795</v>
      </c>
      <c r="Q236" s="109" t="s">
        <v>796</v>
      </c>
      <c r="R236" s="108" t="s">
        <v>85</v>
      </c>
      <c r="S236" s="111" t="s">
        <v>85</v>
      </c>
      <c r="T236" s="108">
        <v>1010603</v>
      </c>
      <c r="U236" s="108">
        <v>580</v>
      </c>
      <c r="V236" s="108">
        <v>770</v>
      </c>
      <c r="W236" s="108">
        <v>99</v>
      </c>
      <c r="X236" s="113">
        <v>2016</v>
      </c>
      <c r="Y236" s="113">
        <v>157</v>
      </c>
      <c r="Z236" s="113">
        <v>0</v>
      </c>
      <c r="AA236" s="114" t="s">
        <v>80</v>
      </c>
      <c r="AB236" s="108">
        <v>422</v>
      </c>
      <c r="AC236" s="109" t="s">
        <v>137</v>
      </c>
      <c r="AD236" s="196" t="s">
        <v>797</v>
      </c>
      <c r="AE236" s="196" t="s">
        <v>137</v>
      </c>
      <c r="AF236" s="197">
        <f>AE236-AD236</f>
        <v>-8</v>
      </c>
      <c r="AG236" s="198">
        <f>IF(AI236="SI", 0,J236)</f>
        <v>486.77</v>
      </c>
      <c r="AH236" s="199">
        <f>AG236*AF236</f>
        <v>-3894.16</v>
      </c>
      <c r="AI236" s="200"/>
    </row>
    <row r="237" spans="1:35" ht="108">
      <c r="A237" s="108">
        <v>2016</v>
      </c>
      <c r="B237" s="108">
        <v>203</v>
      </c>
      <c r="C237" s="109" t="s">
        <v>798</v>
      </c>
      <c r="D237" s="194" t="s">
        <v>799</v>
      </c>
      <c r="E237" s="109" t="s">
        <v>615</v>
      </c>
      <c r="F237" s="201" t="s">
        <v>800</v>
      </c>
      <c r="G237" s="112">
        <v>4738.37</v>
      </c>
      <c r="H237" s="112">
        <v>854.46</v>
      </c>
      <c r="I237" s="143" t="s">
        <v>113</v>
      </c>
      <c r="J237" s="112">
        <f>IF(I237="SI", G237-H237,G237)</f>
        <v>3883.91</v>
      </c>
      <c r="K237" s="195" t="s">
        <v>684</v>
      </c>
      <c r="L237" s="108">
        <v>2016</v>
      </c>
      <c r="M237" s="108">
        <v>1731</v>
      </c>
      <c r="N237" s="109" t="s">
        <v>717</v>
      </c>
      <c r="O237" s="111" t="s">
        <v>801</v>
      </c>
      <c r="P237" s="109" t="s">
        <v>802</v>
      </c>
      <c r="Q237" s="109" t="s">
        <v>802</v>
      </c>
      <c r="R237" s="108" t="s">
        <v>85</v>
      </c>
      <c r="S237" s="111" t="s">
        <v>85</v>
      </c>
      <c r="T237" s="108">
        <v>2090605</v>
      </c>
      <c r="U237" s="108">
        <v>9070</v>
      </c>
      <c r="V237" s="108">
        <v>12650</v>
      </c>
      <c r="W237" s="108">
        <v>23</v>
      </c>
      <c r="X237" s="113">
        <v>2016</v>
      </c>
      <c r="Y237" s="113">
        <v>165</v>
      </c>
      <c r="Z237" s="113">
        <v>0</v>
      </c>
      <c r="AA237" s="114" t="s">
        <v>80</v>
      </c>
      <c r="AB237" s="108">
        <v>433</v>
      </c>
      <c r="AC237" s="109" t="s">
        <v>137</v>
      </c>
      <c r="AD237" s="196" t="s">
        <v>645</v>
      </c>
      <c r="AE237" s="196" t="s">
        <v>137</v>
      </c>
      <c r="AF237" s="197">
        <f>AE237-AD237</f>
        <v>45</v>
      </c>
      <c r="AG237" s="198">
        <f>IF(AI237="SI", 0,J237)</f>
        <v>3883.91</v>
      </c>
      <c r="AH237" s="199">
        <f>AG237*AF237</f>
        <v>174775.94999999998</v>
      </c>
      <c r="AI237" s="200"/>
    </row>
    <row r="238" spans="1:35" ht="36">
      <c r="A238" s="108">
        <v>2016</v>
      </c>
      <c r="B238" s="108">
        <v>204</v>
      </c>
      <c r="C238" s="109" t="s">
        <v>798</v>
      </c>
      <c r="D238" s="194" t="s">
        <v>803</v>
      </c>
      <c r="E238" s="109" t="s">
        <v>804</v>
      </c>
      <c r="F238" s="201" t="s">
        <v>805</v>
      </c>
      <c r="G238" s="112">
        <v>103.7</v>
      </c>
      <c r="H238" s="112">
        <v>18.7</v>
      </c>
      <c r="I238" s="143" t="s">
        <v>113</v>
      </c>
      <c r="J238" s="112">
        <f>IF(I238="SI", G238-H238,G238)</f>
        <v>85</v>
      </c>
      <c r="K238" s="195" t="s">
        <v>386</v>
      </c>
      <c r="L238" s="108">
        <v>2016</v>
      </c>
      <c r="M238" s="108">
        <v>2105</v>
      </c>
      <c r="N238" s="109" t="s">
        <v>798</v>
      </c>
      <c r="O238" s="111" t="s">
        <v>241</v>
      </c>
      <c r="P238" s="109" t="s">
        <v>242</v>
      </c>
      <c r="Q238" s="109" t="s">
        <v>80</v>
      </c>
      <c r="R238" s="108" t="s">
        <v>85</v>
      </c>
      <c r="S238" s="111" t="s">
        <v>85</v>
      </c>
      <c r="T238" s="108">
        <v>1010204</v>
      </c>
      <c r="U238" s="108">
        <v>150</v>
      </c>
      <c r="V238" s="108">
        <v>470</v>
      </c>
      <c r="W238" s="108">
        <v>99</v>
      </c>
      <c r="X238" s="113">
        <v>2016</v>
      </c>
      <c r="Y238" s="113">
        <v>35</v>
      </c>
      <c r="Z238" s="113">
        <v>0</v>
      </c>
      <c r="AA238" s="114" t="s">
        <v>137</v>
      </c>
      <c r="AB238" s="108">
        <v>439</v>
      </c>
      <c r="AC238" s="109" t="s">
        <v>137</v>
      </c>
      <c r="AD238" s="196" t="s">
        <v>779</v>
      </c>
      <c r="AE238" s="196" t="s">
        <v>137</v>
      </c>
      <c r="AF238" s="197">
        <f>AE238-AD238</f>
        <v>-16</v>
      </c>
      <c r="AG238" s="198">
        <f>IF(AI238="SI", 0,J238)</f>
        <v>85</v>
      </c>
      <c r="AH238" s="199">
        <f>AG238*AF238</f>
        <v>-1360</v>
      </c>
      <c r="AI238" s="200"/>
    </row>
    <row r="239" spans="1:35" ht="108">
      <c r="A239" s="108">
        <v>2016</v>
      </c>
      <c r="B239" s="108">
        <v>205</v>
      </c>
      <c r="C239" s="109" t="s">
        <v>137</v>
      </c>
      <c r="D239" s="194" t="s">
        <v>806</v>
      </c>
      <c r="E239" s="109" t="s">
        <v>656</v>
      </c>
      <c r="F239" s="201" t="s">
        <v>132</v>
      </c>
      <c r="G239" s="112">
        <v>94.86</v>
      </c>
      <c r="H239" s="112">
        <v>17.11</v>
      </c>
      <c r="I239" s="143" t="s">
        <v>113</v>
      </c>
      <c r="J239" s="112">
        <f>IF(I239="SI", G239-H239,G239)</f>
        <v>77.75</v>
      </c>
      <c r="K239" s="195" t="s">
        <v>133</v>
      </c>
      <c r="L239" s="108">
        <v>2016</v>
      </c>
      <c r="M239" s="108">
        <v>1645</v>
      </c>
      <c r="N239" s="109" t="s">
        <v>698</v>
      </c>
      <c r="O239" s="111" t="s">
        <v>140</v>
      </c>
      <c r="P239" s="109" t="s">
        <v>141</v>
      </c>
      <c r="Q239" s="109" t="s">
        <v>80</v>
      </c>
      <c r="R239" s="108" t="s">
        <v>85</v>
      </c>
      <c r="S239" s="111" t="s">
        <v>85</v>
      </c>
      <c r="T239" s="108">
        <v>1080203</v>
      </c>
      <c r="U239" s="108">
        <v>2890</v>
      </c>
      <c r="V239" s="108">
        <v>7430</v>
      </c>
      <c r="W239" s="108">
        <v>99</v>
      </c>
      <c r="X239" s="113">
        <v>2016</v>
      </c>
      <c r="Y239" s="113">
        <v>27</v>
      </c>
      <c r="Z239" s="113">
        <v>0</v>
      </c>
      <c r="AA239" s="114" t="s">
        <v>137</v>
      </c>
      <c r="AB239" s="108">
        <v>443</v>
      </c>
      <c r="AC239" s="109" t="s">
        <v>137</v>
      </c>
      <c r="AD239" s="196" t="s">
        <v>741</v>
      </c>
      <c r="AE239" s="196" t="s">
        <v>137</v>
      </c>
      <c r="AF239" s="197">
        <f>AE239-AD239</f>
        <v>26</v>
      </c>
      <c r="AG239" s="198">
        <f>IF(AI239="SI", 0,J239)</f>
        <v>77.75</v>
      </c>
      <c r="AH239" s="199">
        <f>AG239*AF239</f>
        <v>2021.5</v>
      </c>
      <c r="AI239" s="200"/>
    </row>
    <row r="240" spans="1:35" ht="108">
      <c r="A240" s="108">
        <v>2016</v>
      </c>
      <c r="B240" s="108">
        <v>206</v>
      </c>
      <c r="C240" s="109" t="s">
        <v>137</v>
      </c>
      <c r="D240" s="194" t="s">
        <v>807</v>
      </c>
      <c r="E240" s="109" t="s">
        <v>729</v>
      </c>
      <c r="F240" s="201" t="s">
        <v>132</v>
      </c>
      <c r="G240" s="112">
        <v>94.86</v>
      </c>
      <c r="H240" s="112">
        <v>17.11</v>
      </c>
      <c r="I240" s="143" t="s">
        <v>113</v>
      </c>
      <c r="J240" s="112">
        <f>IF(I240="SI", G240-H240,G240)</f>
        <v>77.75</v>
      </c>
      <c r="K240" s="195" t="s">
        <v>133</v>
      </c>
      <c r="L240" s="108">
        <v>2016</v>
      </c>
      <c r="M240" s="108">
        <v>2051</v>
      </c>
      <c r="N240" s="109" t="s">
        <v>808</v>
      </c>
      <c r="O240" s="111" t="s">
        <v>140</v>
      </c>
      <c r="P240" s="109" t="s">
        <v>141</v>
      </c>
      <c r="Q240" s="109" t="s">
        <v>80</v>
      </c>
      <c r="R240" s="108" t="s">
        <v>85</v>
      </c>
      <c r="S240" s="111" t="s">
        <v>85</v>
      </c>
      <c r="T240" s="108">
        <v>1080203</v>
      </c>
      <c r="U240" s="108">
        <v>2890</v>
      </c>
      <c r="V240" s="108">
        <v>7430</v>
      </c>
      <c r="W240" s="108">
        <v>99</v>
      </c>
      <c r="X240" s="113">
        <v>2016</v>
      </c>
      <c r="Y240" s="113">
        <v>27</v>
      </c>
      <c r="Z240" s="113">
        <v>0</v>
      </c>
      <c r="AA240" s="114" t="s">
        <v>137</v>
      </c>
      <c r="AB240" s="108">
        <v>443</v>
      </c>
      <c r="AC240" s="109" t="s">
        <v>137</v>
      </c>
      <c r="AD240" s="196" t="s">
        <v>809</v>
      </c>
      <c r="AE240" s="196" t="s">
        <v>137</v>
      </c>
      <c r="AF240" s="197">
        <f>AE240-AD240</f>
        <v>-35</v>
      </c>
      <c r="AG240" s="198">
        <f>IF(AI240="SI", 0,J240)</f>
        <v>77.75</v>
      </c>
      <c r="AH240" s="199">
        <f>AG240*AF240</f>
        <v>-2721.25</v>
      </c>
      <c r="AI240" s="200"/>
    </row>
    <row r="241" spans="1:35" ht="108">
      <c r="A241" s="108">
        <v>2016</v>
      </c>
      <c r="B241" s="108">
        <v>207</v>
      </c>
      <c r="C241" s="109" t="s">
        <v>137</v>
      </c>
      <c r="D241" s="194" t="s">
        <v>810</v>
      </c>
      <c r="E241" s="109" t="s">
        <v>645</v>
      </c>
      <c r="F241" s="201" t="s">
        <v>132</v>
      </c>
      <c r="G241" s="112">
        <v>94.86</v>
      </c>
      <c r="H241" s="112">
        <v>17.11</v>
      </c>
      <c r="I241" s="143" t="s">
        <v>113</v>
      </c>
      <c r="J241" s="112">
        <f>IF(I241="SI", G241-H241,G241)</f>
        <v>77.75</v>
      </c>
      <c r="K241" s="195" t="s">
        <v>133</v>
      </c>
      <c r="L241" s="108">
        <v>2016</v>
      </c>
      <c r="M241" s="108">
        <v>1835</v>
      </c>
      <c r="N241" s="109" t="s">
        <v>756</v>
      </c>
      <c r="O241" s="111" t="s">
        <v>140</v>
      </c>
      <c r="P241" s="109" t="s">
        <v>141</v>
      </c>
      <c r="Q241" s="109" t="s">
        <v>80</v>
      </c>
      <c r="R241" s="108" t="s">
        <v>85</v>
      </c>
      <c r="S241" s="111" t="s">
        <v>85</v>
      </c>
      <c r="T241" s="108">
        <v>1080203</v>
      </c>
      <c r="U241" s="108">
        <v>2890</v>
      </c>
      <c r="V241" s="108">
        <v>7430</v>
      </c>
      <c r="W241" s="108">
        <v>99</v>
      </c>
      <c r="X241" s="113">
        <v>2016</v>
      </c>
      <c r="Y241" s="113">
        <v>27</v>
      </c>
      <c r="Z241" s="113">
        <v>0</v>
      </c>
      <c r="AA241" s="114" t="s">
        <v>137</v>
      </c>
      <c r="AB241" s="108">
        <v>443</v>
      </c>
      <c r="AC241" s="109" t="s">
        <v>137</v>
      </c>
      <c r="AD241" s="196" t="s">
        <v>811</v>
      </c>
      <c r="AE241" s="196" t="s">
        <v>137</v>
      </c>
      <c r="AF241" s="197">
        <f>AE241-AD241</f>
        <v>-5</v>
      </c>
      <c r="AG241" s="198">
        <f>IF(AI241="SI", 0,J241)</f>
        <v>77.75</v>
      </c>
      <c r="AH241" s="199">
        <f>AG241*AF241</f>
        <v>-388.75</v>
      </c>
      <c r="AI241" s="200"/>
    </row>
    <row r="242" spans="1:35" ht="108">
      <c r="A242" s="108">
        <v>2016</v>
      </c>
      <c r="B242" s="108">
        <v>216</v>
      </c>
      <c r="C242" s="109" t="s">
        <v>137</v>
      </c>
      <c r="D242" s="194" t="s">
        <v>812</v>
      </c>
      <c r="E242" s="109" t="s">
        <v>753</v>
      </c>
      <c r="F242" s="201" t="s">
        <v>132</v>
      </c>
      <c r="G242" s="112">
        <v>54.75</v>
      </c>
      <c r="H242" s="112">
        <v>9.8699999999999992</v>
      </c>
      <c r="I242" s="143" t="s">
        <v>113</v>
      </c>
      <c r="J242" s="112">
        <f>IF(I242="SI", G242-H242,G242)</f>
        <v>44.88</v>
      </c>
      <c r="K242" s="195" t="s">
        <v>133</v>
      </c>
      <c r="L242" s="108">
        <v>2016</v>
      </c>
      <c r="M242" s="108">
        <v>1747</v>
      </c>
      <c r="N242" s="109" t="s">
        <v>709</v>
      </c>
      <c r="O242" s="111" t="s">
        <v>153</v>
      </c>
      <c r="P242" s="109" t="s">
        <v>154</v>
      </c>
      <c r="Q242" s="109" t="s">
        <v>80</v>
      </c>
      <c r="R242" s="108" t="s">
        <v>85</v>
      </c>
      <c r="S242" s="111" t="s">
        <v>85</v>
      </c>
      <c r="T242" s="108">
        <v>1080203</v>
      </c>
      <c r="U242" s="108">
        <v>2890</v>
      </c>
      <c r="V242" s="108">
        <v>7430</v>
      </c>
      <c r="W242" s="108">
        <v>99</v>
      </c>
      <c r="X242" s="113">
        <v>2016</v>
      </c>
      <c r="Y242" s="113">
        <v>27</v>
      </c>
      <c r="Z242" s="113">
        <v>0</v>
      </c>
      <c r="AA242" s="114" t="s">
        <v>137</v>
      </c>
      <c r="AB242" s="108">
        <v>431</v>
      </c>
      <c r="AC242" s="109" t="s">
        <v>137</v>
      </c>
      <c r="AD242" s="196" t="s">
        <v>734</v>
      </c>
      <c r="AE242" s="196" t="s">
        <v>137</v>
      </c>
      <c r="AF242" s="197">
        <f>AE242-AD242</f>
        <v>27</v>
      </c>
      <c r="AG242" s="198">
        <f>IF(AI242="SI", 0,J242)</f>
        <v>44.88</v>
      </c>
      <c r="AH242" s="199">
        <f>AG242*AF242</f>
        <v>1211.76</v>
      </c>
      <c r="AI242" s="200"/>
    </row>
    <row r="243" spans="1:35" ht="108">
      <c r="A243" s="108">
        <v>2016</v>
      </c>
      <c r="B243" s="108">
        <v>217</v>
      </c>
      <c r="C243" s="109" t="s">
        <v>137</v>
      </c>
      <c r="D243" s="194" t="s">
        <v>813</v>
      </c>
      <c r="E243" s="109" t="s">
        <v>753</v>
      </c>
      <c r="F243" s="201" t="s">
        <v>132</v>
      </c>
      <c r="G243" s="112">
        <v>146.68</v>
      </c>
      <c r="H243" s="112">
        <v>26.45</v>
      </c>
      <c r="I243" s="143" t="s">
        <v>113</v>
      </c>
      <c r="J243" s="112">
        <f>IF(I243="SI", G243-H243,G243)</f>
        <v>120.23</v>
      </c>
      <c r="K243" s="195" t="s">
        <v>133</v>
      </c>
      <c r="L243" s="108">
        <v>2016</v>
      </c>
      <c r="M243" s="108">
        <v>1746</v>
      </c>
      <c r="N243" s="109" t="s">
        <v>709</v>
      </c>
      <c r="O243" s="111" t="s">
        <v>153</v>
      </c>
      <c r="P243" s="109" t="s">
        <v>154</v>
      </c>
      <c r="Q243" s="109" t="s">
        <v>80</v>
      </c>
      <c r="R243" s="108" t="s">
        <v>85</v>
      </c>
      <c r="S243" s="111" t="s">
        <v>85</v>
      </c>
      <c r="T243" s="108">
        <v>1080203</v>
      </c>
      <c r="U243" s="108">
        <v>2890</v>
      </c>
      <c r="V243" s="108">
        <v>7430</v>
      </c>
      <c r="W243" s="108">
        <v>99</v>
      </c>
      <c r="X243" s="113">
        <v>2016</v>
      </c>
      <c r="Y243" s="113">
        <v>27</v>
      </c>
      <c r="Z243" s="113">
        <v>0</v>
      </c>
      <c r="AA243" s="114" t="s">
        <v>137</v>
      </c>
      <c r="AB243" s="108">
        <v>436</v>
      </c>
      <c r="AC243" s="109" t="s">
        <v>137</v>
      </c>
      <c r="AD243" s="196" t="s">
        <v>734</v>
      </c>
      <c r="AE243" s="196" t="s">
        <v>137</v>
      </c>
      <c r="AF243" s="197">
        <f>AE243-AD243</f>
        <v>27</v>
      </c>
      <c r="AG243" s="198">
        <f>IF(AI243="SI", 0,J243)</f>
        <v>120.23</v>
      </c>
      <c r="AH243" s="199">
        <f>AG243*AF243</f>
        <v>3246.21</v>
      </c>
      <c r="AI243" s="200"/>
    </row>
    <row r="244" spans="1:35" ht="108">
      <c r="A244" s="108">
        <v>2016</v>
      </c>
      <c r="B244" s="108">
        <v>220</v>
      </c>
      <c r="C244" s="109" t="s">
        <v>137</v>
      </c>
      <c r="D244" s="194" t="s">
        <v>814</v>
      </c>
      <c r="E244" s="109" t="s">
        <v>675</v>
      </c>
      <c r="F244" s="201" t="s">
        <v>132</v>
      </c>
      <c r="G244" s="112">
        <v>258.77</v>
      </c>
      <c r="H244" s="112">
        <v>46.66</v>
      </c>
      <c r="I244" s="143" t="s">
        <v>113</v>
      </c>
      <c r="J244" s="112">
        <f>IF(I244="SI", G244-H244,G244)</f>
        <v>212.10999999999999</v>
      </c>
      <c r="K244" s="195" t="s">
        <v>133</v>
      </c>
      <c r="L244" s="108">
        <v>2016</v>
      </c>
      <c r="M244" s="108">
        <v>1445</v>
      </c>
      <c r="N244" s="109" t="s">
        <v>611</v>
      </c>
      <c r="O244" s="111" t="s">
        <v>153</v>
      </c>
      <c r="P244" s="109" t="s">
        <v>154</v>
      </c>
      <c r="Q244" s="109" t="s">
        <v>80</v>
      </c>
      <c r="R244" s="108" t="s">
        <v>85</v>
      </c>
      <c r="S244" s="111" t="s">
        <v>85</v>
      </c>
      <c r="T244" s="108">
        <v>1010203</v>
      </c>
      <c r="U244" s="108">
        <v>140</v>
      </c>
      <c r="V244" s="108">
        <v>450</v>
      </c>
      <c r="W244" s="108">
        <v>7</v>
      </c>
      <c r="X244" s="113">
        <v>2016</v>
      </c>
      <c r="Y244" s="113">
        <v>28</v>
      </c>
      <c r="Z244" s="113">
        <v>0</v>
      </c>
      <c r="AA244" s="114" t="s">
        <v>137</v>
      </c>
      <c r="AB244" s="108">
        <v>430</v>
      </c>
      <c r="AC244" s="109" t="s">
        <v>137</v>
      </c>
      <c r="AD244" s="196" t="s">
        <v>676</v>
      </c>
      <c r="AE244" s="196" t="s">
        <v>137</v>
      </c>
      <c r="AF244" s="197">
        <f>AE244-AD244</f>
        <v>83</v>
      </c>
      <c r="AG244" s="198">
        <f>IF(AI244="SI", 0,J244)</f>
        <v>212.10999999999999</v>
      </c>
      <c r="AH244" s="199">
        <f>AG244*AF244</f>
        <v>17605.129999999997</v>
      </c>
      <c r="AI244" s="200"/>
    </row>
    <row r="245" spans="1:35" ht="60">
      <c r="A245" s="108">
        <v>2016</v>
      </c>
      <c r="B245" s="108">
        <v>222</v>
      </c>
      <c r="C245" s="109" t="s">
        <v>137</v>
      </c>
      <c r="D245" s="194" t="s">
        <v>815</v>
      </c>
      <c r="E245" s="109" t="s">
        <v>816</v>
      </c>
      <c r="F245" s="201" t="s">
        <v>817</v>
      </c>
      <c r="G245" s="112">
        <v>6.67</v>
      </c>
      <c r="H245" s="112">
        <v>0</v>
      </c>
      <c r="I245" s="143" t="s">
        <v>79</v>
      </c>
      <c r="J245" s="112">
        <f>IF(I245="SI", G245-H245,G245)</f>
        <v>6.67</v>
      </c>
      <c r="K245" s="195" t="s">
        <v>171</v>
      </c>
      <c r="L245" s="108">
        <v>2016</v>
      </c>
      <c r="M245" s="108">
        <v>2071</v>
      </c>
      <c r="N245" s="109" t="s">
        <v>818</v>
      </c>
      <c r="O245" s="111" t="s">
        <v>172</v>
      </c>
      <c r="P245" s="109" t="s">
        <v>173</v>
      </c>
      <c r="Q245" s="109" t="s">
        <v>174</v>
      </c>
      <c r="R245" s="108" t="s">
        <v>85</v>
      </c>
      <c r="S245" s="111" t="s">
        <v>85</v>
      </c>
      <c r="T245" s="108">
        <v>1010203</v>
      </c>
      <c r="U245" s="108">
        <v>140</v>
      </c>
      <c r="V245" s="108">
        <v>450</v>
      </c>
      <c r="W245" s="108">
        <v>2</v>
      </c>
      <c r="X245" s="113">
        <v>2015</v>
      </c>
      <c r="Y245" s="113">
        <v>89</v>
      </c>
      <c r="Z245" s="113">
        <v>0</v>
      </c>
      <c r="AA245" s="114" t="s">
        <v>137</v>
      </c>
      <c r="AB245" s="108">
        <v>440</v>
      </c>
      <c r="AC245" s="109" t="s">
        <v>137</v>
      </c>
      <c r="AD245" s="196" t="s">
        <v>819</v>
      </c>
      <c r="AE245" s="196" t="s">
        <v>137</v>
      </c>
      <c r="AF245" s="197">
        <f>AE245-AD245</f>
        <v>-46</v>
      </c>
      <c r="AG245" s="198">
        <f>IF(AI245="SI", 0,J245)</f>
        <v>6.67</v>
      </c>
      <c r="AH245" s="199">
        <f>AG245*AF245</f>
        <v>-306.82</v>
      </c>
      <c r="AI245" s="200"/>
    </row>
    <row r="246" spans="1:35" ht="72">
      <c r="A246" s="108">
        <v>2016</v>
      </c>
      <c r="B246" s="108">
        <v>223</v>
      </c>
      <c r="C246" s="109" t="s">
        <v>137</v>
      </c>
      <c r="D246" s="194" t="s">
        <v>820</v>
      </c>
      <c r="E246" s="109" t="s">
        <v>821</v>
      </c>
      <c r="F246" s="201" t="s">
        <v>378</v>
      </c>
      <c r="G246" s="112">
        <v>39.979999999999997</v>
      </c>
      <c r="H246" s="112">
        <v>7.13</v>
      </c>
      <c r="I246" s="143" t="s">
        <v>113</v>
      </c>
      <c r="J246" s="112">
        <f>IF(I246="SI", G246-H246,G246)</f>
        <v>32.849999999999994</v>
      </c>
      <c r="K246" s="195" t="s">
        <v>361</v>
      </c>
      <c r="L246" s="108">
        <v>2016</v>
      </c>
      <c r="M246" s="108">
        <v>2110</v>
      </c>
      <c r="N246" s="109" t="s">
        <v>798</v>
      </c>
      <c r="O246" s="111" t="s">
        <v>234</v>
      </c>
      <c r="P246" s="109" t="s">
        <v>235</v>
      </c>
      <c r="Q246" s="109" t="s">
        <v>235</v>
      </c>
      <c r="R246" s="108" t="s">
        <v>85</v>
      </c>
      <c r="S246" s="111" t="s">
        <v>85</v>
      </c>
      <c r="T246" s="108">
        <v>1010203</v>
      </c>
      <c r="U246" s="108">
        <v>140</v>
      </c>
      <c r="V246" s="108">
        <v>450</v>
      </c>
      <c r="W246" s="108">
        <v>4</v>
      </c>
      <c r="X246" s="113">
        <v>2016</v>
      </c>
      <c r="Y246" s="113">
        <v>29</v>
      </c>
      <c r="Z246" s="113">
        <v>0</v>
      </c>
      <c r="AA246" s="114" t="s">
        <v>137</v>
      </c>
      <c r="AB246" s="108">
        <v>434</v>
      </c>
      <c r="AC246" s="109" t="s">
        <v>137</v>
      </c>
      <c r="AD246" s="196" t="s">
        <v>822</v>
      </c>
      <c r="AE246" s="196" t="s">
        <v>137</v>
      </c>
      <c r="AF246" s="197">
        <f>AE246-AD246</f>
        <v>-22</v>
      </c>
      <c r="AG246" s="198">
        <f>IF(AI246="SI", 0,J246)</f>
        <v>32.849999999999994</v>
      </c>
      <c r="AH246" s="199">
        <f>AG246*AF246</f>
        <v>-722.69999999999982</v>
      </c>
      <c r="AI246" s="200"/>
    </row>
    <row r="247" spans="1:35">
      <c r="A247" s="108"/>
      <c r="B247" s="108"/>
      <c r="C247" s="109"/>
      <c r="D247" s="194"/>
      <c r="E247" s="109"/>
      <c r="F247" s="201"/>
      <c r="G247" s="112"/>
      <c r="H247" s="112"/>
      <c r="I247" s="143"/>
      <c r="J247" s="112"/>
      <c r="K247" s="195"/>
      <c r="L247" s="108"/>
      <c r="M247" s="108"/>
      <c r="N247" s="109"/>
      <c r="O247" s="111"/>
      <c r="P247" s="109"/>
      <c r="Q247" s="109"/>
      <c r="R247" s="108"/>
      <c r="S247" s="111"/>
      <c r="T247" s="108"/>
      <c r="U247" s="108"/>
      <c r="V247" s="108"/>
      <c r="W247" s="108"/>
      <c r="X247" s="113"/>
      <c r="Y247" s="113"/>
      <c r="Z247" s="113"/>
      <c r="AA247" s="114"/>
      <c r="AB247" s="108"/>
      <c r="AC247" s="109"/>
      <c r="AD247" s="202"/>
      <c r="AE247" s="202"/>
      <c r="AF247" s="203"/>
      <c r="AG247" s="204"/>
      <c r="AH247" s="204"/>
      <c r="AI247" s="205"/>
    </row>
    <row r="248" spans="1:35">
      <c r="A248" s="108"/>
      <c r="B248" s="108"/>
      <c r="C248" s="109"/>
      <c r="D248" s="194"/>
      <c r="E248" s="109"/>
      <c r="F248" s="201"/>
      <c r="G248" s="112"/>
      <c r="H248" s="112"/>
      <c r="I248" s="143"/>
      <c r="J248" s="112"/>
      <c r="K248" s="195"/>
      <c r="L248" s="108"/>
      <c r="M248" s="108"/>
      <c r="N248" s="109"/>
      <c r="O248" s="111"/>
      <c r="P248" s="109"/>
      <c r="Q248" s="109"/>
      <c r="R248" s="108"/>
      <c r="S248" s="111"/>
      <c r="T248" s="108"/>
      <c r="U248" s="108"/>
      <c r="V248" s="108"/>
      <c r="W248" s="108"/>
      <c r="X248" s="113"/>
      <c r="Y248" s="113"/>
      <c r="Z248" s="113"/>
      <c r="AA248" s="114"/>
      <c r="AB248" s="108"/>
      <c r="AC248" s="109"/>
      <c r="AD248" s="202"/>
      <c r="AE248" s="202"/>
      <c r="AF248" s="206" t="s">
        <v>823</v>
      </c>
      <c r="AG248" s="207">
        <f>SUM(AG8:AG246)</f>
        <v>275444.56000000006</v>
      </c>
      <c r="AH248" s="207">
        <f>SUM(AH8:AH246)</f>
        <v>23521552.690000013</v>
      </c>
      <c r="AI248" s="205"/>
    </row>
    <row r="249" spans="1:35">
      <c r="A249" s="108"/>
      <c r="B249" s="108"/>
      <c r="C249" s="109"/>
      <c r="D249" s="194"/>
      <c r="E249" s="109"/>
      <c r="F249" s="201"/>
      <c r="G249" s="112"/>
      <c r="H249" s="112"/>
      <c r="I249" s="143"/>
      <c r="J249" s="112"/>
      <c r="K249" s="195"/>
      <c r="L249" s="108"/>
      <c r="M249" s="108"/>
      <c r="N249" s="109"/>
      <c r="O249" s="111"/>
      <c r="P249" s="109"/>
      <c r="Q249" s="109"/>
      <c r="R249" s="108"/>
      <c r="S249" s="111"/>
      <c r="T249" s="108"/>
      <c r="U249" s="108"/>
      <c r="V249" s="108"/>
      <c r="W249" s="108"/>
      <c r="X249" s="113"/>
      <c r="Y249" s="113"/>
      <c r="Z249" s="113"/>
      <c r="AA249" s="114"/>
      <c r="AB249" s="108"/>
      <c r="AC249" s="109"/>
      <c r="AD249" s="202"/>
      <c r="AE249" s="202"/>
      <c r="AF249" s="206" t="s">
        <v>824</v>
      </c>
      <c r="AG249" s="207"/>
      <c r="AH249" s="207">
        <f>IF(AG248&lt;&gt;0,AH248/AG248,0)</f>
        <v>85.3948710767786</v>
      </c>
      <c r="AI249" s="205"/>
    </row>
    <row r="250" spans="1:35">
      <c r="C250" s="107"/>
      <c r="D250" s="107"/>
      <c r="E250" s="107"/>
      <c r="F250" s="107"/>
      <c r="G250" s="107"/>
      <c r="H250" s="107"/>
      <c r="I250" s="107"/>
      <c r="J250" s="107"/>
      <c r="N250" s="107"/>
      <c r="O250" s="107"/>
      <c r="P250" s="107"/>
      <c r="Q250" s="107"/>
      <c r="S250" s="107"/>
      <c r="AC250" s="107"/>
      <c r="AD250" s="107"/>
      <c r="AE250" s="107"/>
      <c r="AG250" s="118"/>
      <c r="AH250" s="118"/>
    </row>
    <row r="251" spans="1:35">
      <c r="C251" s="107"/>
      <c r="D251" s="107"/>
      <c r="E251" s="107"/>
      <c r="F251" s="107"/>
      <c r="G251" s="107"/>
      <c r="H251" s="107"/>
      <c r="I251" s="107"/>
      <c r="J251" s="107"/>
      <c r="N251" s="107"/>
      <c r="O251" s="107"/>
      <c r="P251" s="107"/>
      <c r="Q251" s="107"/>
      <c r="S251" s="107"/>
      <c r="AC251" s="107"/>
      <c r="AD251" s="107"/>
      <c r="AE251" s="107"/>
      <c r="AF251" s="107"/>
      <c r="AG251" s="107"/>
      <c r="AH251" s="118"/>
    </row>
    <row r="252" spans="1:35">
      <c r="C252" s="107"/>
      <c r="D252" s="107"/>
      <c r="E252" s="107"/>
      <c r="F252" s="107"/>
      <c r="G252" s="107"/>
      <c r="H252" s="107"/>
      <c r="I252" s="107"/>
      <c r="J252" s="107"/>
      <c r="N252" s="107"/>
      <c r="O252" s="107"/>
      <c r="P252" s="107"/>
      <c r="Q252" s="107"/>
      <c r="S252" s="107"/>
      <c r="AC252" s="107"/>
      <c r="AD252" s="107"/>
      <c r="AE252" s="107"/>
      <c r="AF252" s="107"/>
      <c r="AG252" s="107"/>
      <c r="AH252" s="118"/>
    </row>
    <row r="253" spans="1:35">
      <c r="C253" s="107"/>
      <c r="D253" s="107"/>
      <c r="E253" s="107"/>
      <c r="F253" s="107"/>
      <c r="G253" s="107"/>
      <c r="H253" s="107"/>
      <c r="I253" s="107"/>
      <c r="J253" s="107"/>
      <c r="N253" s="107"/>
      <c r="O253" s="107"/>
      <c r="P253" s="107"/>
      <c r="Q253" s="107"/>
      <c r="S253" s="107"/>
      <c r="AC253" s="107"/>
      <c r="AD253" s="107"/>
      <c r="AE253" s="107"/>
      <c r="AF253" s="107"/>
      <c r="AG253" s="107"/>
      <c r="AH253" s="118"/>
    </row>
    <row r="254" spans="1:35">
      <c r="C254" s="107"/>
      <c r="D254" s="107"/>
      <c r="E254" s="107"/>
      <c r="F254" s="107"/>
      <c r="G254" s="107"/>
      <c r="H254" s="107"/>
      <c r="I254" s="107"/>
      <c r="J254" s="107"/>
      <c r="N254" s="107"/>
      <c r="O254" s="107"/>
      <c r="P254" s="107"/>
      <c r="Q254" s="107"/>
      <c r="S254" s="107"/>
      <c r="AC254" s="107"/>
      <c r="AD254" s="107"/>
      <c r="AE254" s="107"/>
      <c r="AF254" s="107"/>
      <c r="AG254" s="107"/>
      <c r="AH254" s="118"/>
    </row>
    <row r="255" spans="1:35">
      <c r="C255" s="107"/>
      <c r="D255" s="107"/>
      <c r="E255" s="107"/>
      <c r="F255" s="107"/>
      <c r="G255" s="107"/>
      <c r="H255" s="107"/>
      <c r="I255" s="107"/>
      <c r="J255" s="107"/>
      <c r="N255" s="107"/>
      <c r="O255" s="107"/>
      <c r="P255" s="107"/>
      <c r="Q255" s="107"/>
      <c r="S255" s="107"/>
      <c r="AC255" s="107"/>
      <c r="AD255" s="107"/>
      <c r="AE255" s="107"/>
      <c r="AF255" s="107"/>
      <c r="AG255" s="107"/>
      <c r="AH255" s="118"/>
    </row>
    <row r="256" spans="1:35">
      <c r="C256" s="107"/>
      <c r="D256" s="107"/>
      <c r="E256" s="107"/>
      <c r="F256" s="107"/>
      <c r="G256" s="107"/>
      <c r="H256" s="107"/>
      <c r="I256" s="107"/>
      <c r="J256" s="107"/>
      <c r="N256" s="107"/>
      <c r="O256" s="107"/>
      <c r="P256" s="107"/>
      <c r="Q256" s="107"/>
      <c r="S256" s="107"/>
      <c r="AC256" s="107"/>
      <c r="AD256" s="107"/>
      <c r="AE256" s="107"/>
      <c r="AF256" s="107"/>
      <c r="AG256" s="107"/>
      <c r="AH256" s="118"/>
    </row>
  </sheetData>
  <mergeCells count="12">
    <mergeCell ref="A1:AI1"/>
    <mergeCell ref="A3:AI3"/>
    <mergeCell ref="AD4:AI4"/>
    <mergeCell ref="A5:C5"/>
    <mergeCell ref="D5:K5"/>
    <mergeCell ref="L5:N5"/>
    <mergeCell ref="O5:Q5"/>
    <mergeCell ref="R5:S5"/>
    <mergeCell ref="T5:W5"/>
    <mergeCell ref="X5:Z5"/>
    <mergeCell ref="AB5:AC5"/>
    <mergeCell ref="AD5:AI5"/>
  </mergeCells>
  <dataValidations count="2">
    <dataValidation type="list" allowBlank="1" showInputMessage="1" showErrorMessage="1" errorTitle="SCISSIONE PAGAMENTI" error="Selezionare 'NO' se il documento non è soggeto alla Scissione Pagamenti" sqref="I8:I249">
      <formula1>"SI, NO"</formula1>
    </dataValidation>
    <dataValidation type="list" allowBlank="1" showInputMessage="1" showErrorMessage="1" errorTitle="ESCLUSIONE DAL CALCOLO" error="Selezionare 'SI' se si vuole escludere la Fattura dal CALCOLO" sqref="AI8:AI249">
      <formula1>"SI, NO"</formula1>
    </dataValidation>
  </dataValidation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P147"/>
  <sheetViews>
    <sheetView showGridLines="0" workbookViewId="0">
      <selection sqref="A1:O1"/>
    </sheetView>
  </sheetViews>
  <sheetFormatPr defaultRowHeight="12.75"/>
  <cols>
    <col min="1" max="1" width="8.7109375" style="3" customWidth="1"/>
    <col min="2" max="2" width="12.28515625" style="3" customWidth="1"/>
    <col min="3" max="3" width="22.7109375" style="4" customWidth="1"/>
    <col min="4" max="4" width="30.7109375" style="5" customWidth="1"/>
    <col min="5" max="5" width="22.7109375" hidden="1" customWidth="1"/>
    <col min="6" max="6" width="29.5703125" hidden="1" customWidth="1"/>
    <col min="7" max="7" width="15.85546875" style="3" customWidth="1"/>
    <col min="8" max="8" width="20.7109375" style="3" hidden="1" customWidth="1"/>
    <col min="9" max="9" width="20.7109375" style="5" hidden="1" customWidth="1"/>
    <col min="10" max="10" width="13.7109375" style="1" customWidth="1"/>
    <col min="11" max="12" width="14.7109375" style="85" customWidth="1"/>
    <col min="13" max="13" width="14.7109375" style="124" customWidth="1"/>
    <col min="14" max="14" width="14.7109375" style="1" customWidth="1"/>
    <col min="15" max="15" width="16" style="136" customWidth="1"/>
    <col min="16" max="16" width="18.140625" hidden="1" customWidth="1"/>
  </cols>
  <sheetData>
    <row r="1" spans="1:16" ht="23.1" customHeight="1">
      <c r="A1" s="150" t="s">
        <v>73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70"/>
    </row>
    <row r="2" spans="1:16" ht="23.1" customHeight="1">
      <c r="A2" s="65"/>
      <c r="B2" s="66"/>
      <c r="C2" s="66"/>
      <c r="D2" s="66"/>
      <c r="E2" s="66"/>
      <c r="F2" s="66"/>
      <c r="G2" s="66"/>
      <c r="H2" s="66"/>
      <c r="I2" s="66"/>
      <c r="J2" s="66"/>
      <c r="K2" s="86"/>
      <c r="L2" s="86"/>
      <c r="M2" s="125"/>
      <c r="N2" s="122"/>
      <c r="O2" s="132"/>
    </row>
    <row r="3" spans="1:16" ht="23.1" customHeight="1">
      <c r="A3" s="153" t="s">
        <v>825</v>
      </c>
      <c r="B3" s="154"/>
      <c r="C3" s="154"/>
      <c r="D3" s="154"/>
      <c r="E3" s="154"/>
      <c r="F3" s="154"/>
      <c r="G3" s="154"/>
      <c r="H3" s="154"/>
      <c r="I3" s="154"/>
      <c r="J3" s="154"/>
      <c r="K3" s="169"/>
      <c r="L3" s="169"/>
      <c r="M3" s="169"/>
      <c r="N3" s="169"/>
      <c r="O3" s="170"/>
    </row>
    <row r="4" spans="1:16" ht="23.1" customHeight="1">
      <c r="A4" s="153"/>
      <c r="B4" s="169"/>
      <c r="C4" s="169"/>
      <c r="D4" s="169"/>
      <c r="E4" s="169"/>
      <c r="F4" s="169"/>
      <c r="G4" s="169"/>
      <c r="H4" s="169"/>
      <c r="I4" s="169"/>
      <c r="J4" s="169"/>
      <c r="K4" s="169"/>
      <c r="L4" s="169"/>
      <c r="M4" s="169"/>
      <c r="N4" s="169"/>
      <c r="O4" s="170"/>
    </row>
    <row r="5" spans="1:16" s="62" customFormat="1" ht="23.1" customHeight="1">
      <c r="A5" s="167" t="s">
        <v>61</v>
      </c>
      <c r="B5" s="168"/>
      <c r="C5" s="168"/>
      <c r="D5" s="168"/>
      <c r="E5" s="168"/>
      <c r="F5" s="168"/>
      <c r="G5" s="168"/>
      <c r="H5" s="168"/>
      <c r="I5" s="168"/>
      <c r="J5" s="168"/>
      <c r="K5" s="185" t="s">
        <v>62</v>
      </c>
      <c r="L5" s="186"/>
      <c r="M5" s="186"/>
      <c r="N5" s="186"/>
      <c r="O5" s="187"/>
    </row>
    <row r="6" spans="1:16" ht="35.1" customHeight="1">
      <c r="A6" s="64" t="s">
        <v>3</v>
      </c>
      <c r="B6" s="64" t="s">
        <v>4</v>
      </c>
      <c r="C6" s="68" t="s">
        <v>1</v>
      </c>
      <c r="D6" s="68" t="s">
        <v>5</v>
      </c>
      <c r="E6" s="69" t="s">
        <v>9</v>
      </c>
      <c r="F6" s="70" t="s">
        <v>17</v>
      </c>
      <c r="G6" s="68" t="s">
        <v>2</v>
      </c>
      <c r="H6" s="64" t="s">
        <v>6</v>
      </c>
      <c r="I6" s="68" t="s">
        <v>7</v>
      </c>
      <c r="J6" s="71" t="s">
        <v>8</v>
      </c>
      <c r="K6" s="72" t="s">
        <v>56</v>
      </c>
      <c r="L6" s="72" t="s">
        <v>57</v>
      </c>
      <c r="M6" s="126" t="s">
        <v>59</v>
      </c>
      <c r="N6" s="123" t="s">
        <v>58</v>
      </c>
      <c r="O6" s="133" t="s">
        <v>60</v>
      </c>
    </row>
    <row r="7" spans="1:16">
      <c r="A7" s="75"/>
      <c r="B7" s="75"/>
      <c r="C7" s="76"/>
      <c r="D7" s="77"/>
      <c r="E7" s="78"/>
      <c r="F7" s="77"/>
      <c r="G7" s="75"/>
      <c r="H7" s="75"/>
      <c r="I7" s="77"/>
      <c r="J7" s="79"/>
      <c r="K7" s="87"/>
      <c r="L7" s="88"/>
      <c r="M7" s="89"/>
      <c r="N7" s="79"/>
      <c r="O7" s="134"/>
    </row>
    <row r="8" spans="1:16">
      <c r="A8" s="208">
        <v>3</v>
      </c>
      <c r="B8" s="75" t="s">
        <v>217</v>
      </c>
      <c r="C8" s="76" t="s">
        <v>826</v>
      </c>
      <c r="D8" s="77" t="s">
        <v>827</v>
      </c>
      <c r="E8" s="78"/>
      <c r="F8" s="77"/>
      <c r="G8" s="209" t="s">
        <v>80</v>
      </c>
      <c r="H8" s="75"/>
      <c r="I8" s="77"/>
      <c r="J8" s="79">
        <v>142.72</v>
      </c>
      <c r="K8" s="210"/>
      <c r="L8" s="211" t="s">
        <v>217</v>
      </c>
      <c r="M8" s="212">
        <f>IF(K8&lt;&gt;"",L8-K8,0)</f>
        <v>0</v>
      </c>
      <c r="N8" s="213">
        <v>142.72</v>
      </c>
      <c r="O8" s="214">
        <f>IF(K8&lt;&gt;"",N8*M8,0)</f>
        <v>0</v>
      </c>
      <c r="P8">
        <f>IF(K8&lt;&gt;"",N8,0)</f>
        <v>0</v>
      </c>
    </row>
    <row r="9" spans="1:16">
      <c r="A9" s="208">
        <v>25</v>
      </c>
      <c r="B9" s="75" t="s">
        <v>175</v>
      </c>
      <c r="C9" s="76" t="s">
        <v>828</v>
      </c>
      <c r="D9" s="77" t="s">
        <v>829</v>
      </c>
      <c r="E9" s="78"/>
      <c r="F9" s="77"/>
      <c r="G9" s="209" t="s">
        <v>80</v>
      </c>
      <c r="H9" s="75"/>
      <c r="I9" s="77"/>
      <c r="J9" s="79">
        <v>203.5</v>
      </c>
      <c r="K9" s="210"/>
      <c r="L9" s="211" t="s">
        <v>175</v>
      </c>
      <c r="M9" s="212">
        <f>IF(K9&lt;&gt;"",L9-K9,0)</f>
        <v>0</v>
      </c>
      <c r="N9" s="213">
        <v>203.5</v>
      </c>
      <c r="O9" s="214">
        <f>IF(K9&lt;&gt;"",N9*M9,0)</f>
        <v>0</v>
      </c>
      <c r="P9">
        <f>IF(K9&lt;&gt;"",N9,0)</f>
        <v>0</v>
      </c>
    </row>
    <row r="10" spans="1:16">
      <c r="A10" s="208">
        <v>26</v>
      </c>
      <c r="B10" s="75" t="s">
        <v>175</v>
      </c>
      <c r="C10" s="76" t="s">
        <v>828</v>
      </c>
      <c r="D10" s="77" t="s">
        <v>830</v>
      </c>
      <c r="E10" s="78"/>
      <c r="F10" s="77"/>
      <c r="G10" s="209" t="s">
        <v>80</v>
      </c>
      <c r="H10" s="75"/>
      <c r="I10" s="77"/>
      <c r="J10" s="79">
        <v>1.7</v>
      </c>
      <c r="K10" s="210"/>
      <c r="L10" s="211" t="s">
        <v>175</v>
      </c>
      <c r="M10" s="212">
        <f>IF(K10&lt;&gt;"",L10-K10,0)</f>
        <v>0</v>
      </c>
      <c r="N10" s="213">
        <v>1.7</v>
      </c>
      <c r="O10" s="214">
        <f>IF(K10&lt;&gt;"",N10*M10,0)</f>
        <v>0</v>
      </c>
      <c r="P10">
        <f>IF(K10&lt;&gt;"",N10,0)</f>
        <v>0</v>
      </c>
    </row>
    <row r="11" spans="1:16">
      <c r="A11" s="208">
        <v>35</v>
      </c>
      <c r="B11" s="75" t="s">
        <v>86</v>
      </c>
      <c r="C11" s="76" t="s">
        <v>826</v>
      </c>
      <c r="D11" s="77" t="s">
        <v>827</v>
      </c>
      <c r="E11" s="78"/>
      <c r="F11" s="77"/>
      <c r="G11" s="209" t="s">
        <v>80</v>
      </c>
      <c r="H11" s="75"/>
      <c r="I11" s="77"/>
      <c r="J11" s="79">
        <v>142.72</v>
      </c>
      <c r="K11" s="210"/>
      <c r="L11" s="211" t="s">
        <v>86</v>
      </c>
      <c r="M11" s="212">
        <f>IF(K11&lt;&gt;"",L11-K11,0)</f>
        <v>0</v>
      </c>
      <c r="N11" s="213">
        <v>142.72</v>
      </c>
      <c r="O11" s="214">
        <f>IF(K11&lt;&gt;"",N11*M11,0)</f>
        <v>0</v>
      </c>
      <c r="P11">
        <f>IF(K11&lt;&gt;"",N11,0)</f>
        <v>0</v>
      </c>
    </row>
    <row r="12" spans="1:16">
      <c r="A12" s="208">
        <v>51</v>
      </c>
      <c r="B12" s="75" t="s">
        <v>86</v>
      </c>
      <c r="C12" s="76" t="s">
        <v>831</v>
      </c>
      <c r="D12" s="77" t="s">
        <v>832</v>
      </c>
      <c r="E12" s="78"/>
      <c r="F12" s="77"/>
      <c r="G12" s="209" t="s">
        <v>80</v>
      </c>
      <c r="H12" s="75"/>
      <c r="I12" s="77"/>
      <c r="J12" s="79">
        <v>216</v>
      </c>
      <c r="K12" s="210"/>
      <c r="L12" s="211" t="s">
        <v>86</v>
      </c>
      <c r="M12" s="212">
        <f>IF(K12&lt;&gt;"",L12-K12,0)</f>
        <v>0</v>
      </c>
      <c r="N12" s="213">
        <v>216</v>
      </c>
      <c r="O12" s="214">
        <f>IF(K12&lt;&gt;"",N12*M12,0)</f>
        <v>0</v>
      </c>
      <c r="P12">
        <f>IF(K12&lt;&gt;"",N12,0)</f>
        <v>0</v>
      </c>
    </row>
    <row r="13" spans="1:16">
      <c r="A13" s="208">
        <v>52</v>
      </c>
      <c r="B13" s="75" t="s">
        <v>86</v>
      </c>
      <c r="C13" s="76" t="s">
        <v>833</v>
      </c>
      <c r="D13" s="77" t="s">
        <v>834</v>
      </c>
      <c r="E13" s="78"/>
      <c r="F13" s="77"/>
      <c r="G13" s="209" t="s">
        <v>80</v>
      </c>
      <c r="H13" s="75"/>
      <c r="I13" s="77"/>
      <c r="J13" s="79">
        <v>33.9</v>
      </c>
      <c r="K13" s="210"/>
      <c r="L13" s="211" t="s">
        <v>86</v>
      </c>
      <c r="M13" s="212">
        <f>IF(K13&lt;&gt;"",L13-K13,0)</f>
        <v>0</v>
      </c>
      <c r="N13" s="213">
        <v>33.9</v>
      </c>
      <c r="O13" s="214">
        <f>IF(K13&lt;&gt;"",N13*M13,0)</f>
        <v>0</v>
      </c>
      <c r="P13">
        <f>IF(K13&lt;&gt;"",N13,0)</f>
        <v>0</v>
      </c>
    </row>
    <row r="14" spans="1:16">
      <c r="A14" s="208">
        <v>55</v>
      </c>
      <c r="B14" s="75" t="s">
        <v>313</v>
      </c>
      <c r="C14" s="76" t="s">
        <v>835</v>
      </c>
      <c r="D14" s="77" t="s">
        <v>836</v>
      </c>
      <c r="E14" s="78"/>
      <c r="F14" s="77"/>
      <c r="G14" s="209" t="s">
        <v>837</v>
      </c>
      <c r="H14" s="75"/>
      <c r="I14" s="77"/>
      <c r="J14" s="79">
        <v>539</v>
      </c>
      <c r="K14" s="210"/>
      <c r="L14" s="211" t="s">
        <v>313</v>
      </c>
      <c r="M14" s="212">
        <f>IF(K14&lt;&gt;"",L14-K14,0)</f>
        <v>0</v>
      </c>
      <c r="N14" s="213">
        <v>539</v>
      </c>
      <c r="O14" s="214">
        <f>IF(K14&lt;&gt;"",N14*M14,0)</f>
        <v>0</v>
      </c>
      <c r="P14">
        <f>IF(K14&lt;&gt;"",N14,0)</f>
        <v>0</v>
      </c>
    </row>
    <row r="15" spans="1:16">
      <c r="A15" s="208">
        <v>56</v>
      </c>
      <c r="B15" s="75" t="s">
        <v>313</v>
      </c>
      <c r="C15" s="76" t="s">
        <v>835</v>
      </c>
      <c r="D15" s="77" t="s">
        <v>838</v>
      </c>
      <c r="E15" s="78"/>
      <c r="F15" s="77"/>
      <c r="G15" s="209" t="s">
        <v>80</v>
      </c>
      <c r="H15" s="75"/>
      <c r="I15" s="77"/>
      <c r="J15" s="79">
        <v>500</v>
      </c>
      <c r="K15" s="210"/>
      <c r="L15" s="211" t="s">
        <v>313</v>
      </c>
      <c r="M15" s="212">
        <f>IF(K15&lt;&gt;"",L15-K15,0)</f>
        <v>0</v>
      </c>
      <c r="N15" s="213">
        <v>500</v>
      </c>
      <c r="O15" s="214">
        <f>IF(K15&lt;&gt;"",N15*M15,0)</f>
        <v>0</v>
      </c>
      <c r="P15">
        <f>IF(K15&lt;&gt;"",N15,0)</f>
        <v>0</v>
      </c>
    </row>
    <row r="16" spans="1:16">
      <c r="A16" s="208">
        <v>57</v>
      </c>
      <c r="B16" s="75" t="s">
        <v>313</v>
      </c>
      <c r="C16" s="76" t="s">
        <v>835</v>
      </c>
      <c r="D16" s="77" t="s">
        <v>839</v>
      </c>
      <c r="E16" s="78"/>
      <c r="F16" s="77"/>
      <c r="G16" s="209" t="s">
        <v>80</v>
      </c>
      <c r="H16" s="75"/>
      <c r="I16" s="77"/>
      <c r="J16" s="79">
        <v>208.09</v>
      </c>
      <c r="K16" s="210"/>
      <c r="L16" s="211" t="s">
        <v>313</v>
      </c>
      <c r="M16" s="212">
        <f>IF(K16&lt;&gt;"",L16-K16,0)</f>
        <v>0</v>
      </c>
      <c r="N16" s="213">
        <v>208.09</v>
      </c>
      <c r="O16" s="214">
        <f>IF(K16&lt;&gt;"",N16*M16,0)</f>
        <v>0</v>
      </c>
      <c r="P16">
        <f>IF(K16&lt;&gt;"",N16,0)</f>
        <v>0</v>
      </c>
    </row>
    <row r="17" spans="1:16">
      <c r="A17" s="208">
        <v>58</v>
      </c>
      <c r="B17" s="75" t="s">
        <v>313</v>
      </c>
      <c r="C17" s="76" t="s">
        <v>835</v>
      </c>
      <c r="D17" s="77" t="s">
        <v>840</v>
      </c>
      <c r="E17" s="78"/>
      <c r="F17" s="77"/>
      <c r="G17" s="209" t="s">
        <v>80</v>
      </c>
      <c r="H17" s="75"/>
      <c r="I17" s="77"/>
      <c r="J17" s="79">
        <v>510.16</v>
      </c>
      <c r="K17" s="210"/>
      <c r="L17" s="211" t="s">
        <v>313</v>
      </c>
      <c r="M17" s="212">
        <f>IF(K17&lt;&gt;"",L17-K17,0)</f>
        <v>0</v>
      </c>
      <c r="N17" s="213">
        <v>510.16</v>
      </c>
      <c r="O17" s="214">
        <f>IF(K17&lt;&gt;"",N17*M17,0)</f>
        <v>0</v>
      </c>
      <c r="P17">
        <f>IF(K17&lt;&gt;"",N17,0)</f>
        <v>0</v>
      </c>
    </row>
    <row r="18" spans="1:16">
      <c r="A18" s="208">
        <v>61</v>
      </c>
      <c r="B18" s="75" t="s">
        <v>330</v>
      </c>
      <c r="C18" s="76" t="s">
        <v>841</v>
      </c>
      <c r="D18" s="77" t="s">
        <v>842</v>
      </c>
      <c r="E18" s="78"/>
      <c r="F18" s="77"/>
      <c r="G18" s="209" t="s">
        <v>80</v>
      </c>
      <c r="H18" s="75"/>
      <c r="I18" s="77"/>
      <c r="J18" s="79">
        <v>100</v>
      </c>
      <c r="K18" s="210"/>
      <c r="L18" s="211" t="s">
        <v>330</v>
      </c>
      <c r="M18" s="212">
        <f>IF(K18&lt;&gt;"",L18-K18,0)</f>
        <v>0</v>
      </c>
      <c r="N18" s="213">
        <v>100</v>
      </c>
      <c r="O18" s="214">
        <f>IF(K18&lt;&gt;"",N18*M18,0)</f>
        <v>0</v>
      </c>
      <c r="P18">
        <f>IF(K18&lt;&gt;"",N18,0)</f>
        <v>0</v>
      </c>
    </row>
    <row r="19" spans="1:16">
      <c r="A19" s="208">
        <v>62</v>
      </c>
      <c r="B19" s="75" t="s">
        <v>330</v>
      </c>
      <c r="C19" s="76" t="s">
        <v>843</v>
      </c>
      <c r="D19" s="77" t="s">
        <v>844</v>
      </c>
      <c r="E19" s="78"/>
      <c r="F19" s="77"/>
      <c r="G19" s="209" t="s">
        <v>80</v>
      </c>
      <c r="H19" s="75"/>
      <c r="I19" s="77"/>
      <c r="J19" s="79">
        <v>650</v>
      </c>
      <c r="K19" s="210"/>
      <c r="L19" s="211" t="s">
        <v>330</v>
      </c>
      <c r="M19" s="212">
        <f>IF(K19&lt;&gt;"",L19-K19,0)</f>
        <v>0</v>
      </c>
      <c r="N19" s="213">
        <v>650</v>
      </c>
      <c r="O19" s="214">
        <f>IF(K19&lt;&gt;"",N19*M19,0)</f>
        <v>0</v>
      </c>
      <c r="P19">
        <f>IF(K19&lt;&gt;"",N19,0)</f>
        <v>0</v>
      </c>
    </row>
    <row r="20" spans="1:16">
      <c r="A20" s="208">
        <v>63</v>
      </c>
      <c r="B20" s="75" t="s">
        <v>330</v>
      </c>
      <c r="C20" s="76" t="s">
        <v>843</v>
      </c>
      <c r="D20" s="77" t="s">
        <v>845</v>
      </c>
      <c r="E20" s="78"/>
      <c r="F20" s="77"/>
      <c r="G20" s="209" t="s">
        <v>80</v>
      </c>
      <c r="H20" s="75"/>
      <c r="I20" s="77"/>
      <c r="J20" s="79">
        <v>479.61</v>
      </c>
      <c r="K20" s="210"/>
      <c r="L20" s="211" t="s">
        <v>330</v>
      </c>
      <c r="M20" s="212">
        <f>IF(K20&lt;&gt;"",L20-K20,0)</f>
        <v>0</v>
      </c>
      <c r="N20" s="213">
        <v>479.61</v>
      </c>
      <c r="O20" s="214">
        <f>IF(K20&lt;&gt;"",N20*M20,0)</f>
        <v>0</v>
      </c>
      <c r="P20">
        <f>IF(K20&lt;&gt;"",N20,0)</f>
        <v>0</v>
      </c>
    </row>
    <row r="21" spans="1:16">
      <c r="A21" s="208">
        <v>64</v>
      </c>
      <c r="B21" s="75" t="s">
        <v>330</v>
      </c>
      <c r="C21" s="76" t="s">
        <v>843</v>
      </c>
      <c r="D21" s="77" t="s">
        <v>846</v>
      </c>
      <c r="E21" s="78"/>
      <c r="F21" s="77"/>
      <c r="G21" s="209" t="s">
        <v>80</v>
      </c>
      <c r="H21" s="75"/>
      <c r="I21" s="77"/>
      <c r="J21" s="79">
        <v>79.25</v>
      </c>
      <c r="K21" s="210"/>
      <c r="L21" s="211" t="s">
        <v>330</v>
      </c>
      <c r="M21" s="212">
        <f>IF(K21&lt;&gt;"",L21-K21,0)</f>
        <v>0</v>
      </c>
      <c r="N21" s="213">
        <v>79.25</v>
      </c>
      <c r="O21" s="214">
        <f>IF(K21&lt;&gt;"",N21*M21,0)</f>
        <v>0</v>
      </c>
      <c r="P21">
        <f>IF(K21&lt;&gt;"",N21,0)</f>
        <v>0</v>
      </c>
    </row>
    <row r="22" spans="1:16">
      <c r="A22" s="208">
        <v>65</v>
      </c>
      <c r="B22" s="75" t="s">
        <v>330</v>
      </c>
      <c r="C22" s="76" t="s">
        <v>843</v>
      </c>
      <c r="D22" s="77" t="s">
        <v>847</v>
      </c>
      <c r="E22" s="78"/>
      <c r="F22" s="77"/>
      <c r="G22" s="209" t="s">
        <v>80</v>
      </c>
      <c r="H22" s="75"/>
      <c r="I22" s="77"/>
      <c r="J22" s="79">
        <v>118.89</v>
      </c>
      <c r="K22" s="210"/>
      <c r="L22" s="211" t="s">
        <v>330</v>
      </c>
      <c r="M22" s="212">
        <f>IF(K22&lt;&gt;"",L22-K22,0)</f>
        <v>0</v>
      </c>
      <c r="N22" s="213">
        <v>118.89</v>
      </c>
      <c r="O22" s="214">
        <f>IF(K22&lt;&gt;"",N22*M22,0)</f>
        <v>0</v>
      </c>
      <c r="P22">
        <f>IF(K22&lt;&gt;"",N22,0)</f>
        <v>0</v>
      </c>
    </row>
    <row r="23" spans="1:16">
      <c r="A23" s="208">
        <v>66</v>
      </c>
      <c r="B23" s="75" t="s">
        <v>330</v>
      </c>
      <c r="C23" s="76" t="s">
        <v>635</v>
      </c>
      <c r="D23" s="77" t="s">
        <v>848</v>
      </c>
      <c r="E23" s="78"/>
      <c r="F23" s="77"/>
      <c r="G23" s="209" t="s">
        <v>80</v>
      </c>
      <c r="H23" s="75"/>
      <c r="I23" s="77"/>
      <c r="J23" s="79">
        <v>200</v>
      </c>
      <c r="K23" s="210"/>
      <c r="L23" s="211" t="s">
        <v>330</v>
      </c>
      <c r="M23" s="212">
        <f>IF(K23&lt;&gt;"",L23-K23,0)</f>
        <v>0</v>
      </c>
      <c r="N23" s="213">
        <v>200</v>
      </c>
      <c r="O23" s="214">
        <f>IF(K23&lt;&gt;"",N23*M23,0)</f>
        <v>0</v>
      </c>
      <c r="P23">
        <f>IF(K23&lt;&gt;"",N23,0)</f>
        <v>0</v>
      </c>
    </row>
    <row r="24" spans="1:16">
      <c r="A24" s="208">
        <v>67</v>
      </c>
      <c r="B24" s="75" t="s">
        <v>330</v>
      </c>
      <c r="C24" s="76" t="s">
        <v>635</v>
      </c>
      <c r="D24" s="77" t="s">
        <v>849</v>
      </c>
      <c r="E24" s="78"/>
      <c r="F24" s="77"/>
      <c r="G24" s="209" t="s">
        <v>80</v>
      </c>
      <c r="H24" s="75"/>
      <c r="I24" s="77"/>
      <c r="J24" s="79">
        <v>200</v>
      </c>
      <c r="K24" s="210"/>
      <c r="L24" s="211" t="s">
        <v>330</v>
      </c>
      <c r="M24" s="212">
        <f>IF(K24&lt;&gt;"",L24-K24,0)</f>
        <v>0</v>
      </c>
      <c r="N24" s="213">
        <v>200</v>
      </c>
      <c r="O24" s="214">
        <f>IF(K24&lt;&gt;"",N24*M24,0)</f>
        <v>0</v>
      </c>
      <c r="P24">
        <f>IF(K24&lt;&gt;"",N24,0)</f>
        <v>0</v>
      </c>
    </row>
    <row r="25" spans="1:16">
      <c r="A25" s="208">
        <v>70</v>
      </c>
      <c r="B25" s="75" t="s">
        <v>198</v>
      </c>
      <c r="C25" s="76" t="s">
        <v>826</v>
      </c>
      <c r="D25" s="77" t="s">
        <v>827</v>
      </c>
      <c r="E25" s="78"/>
      <c r="F25" s="77"/>
      <c r="G25" s="209" t="s">
        <v>80</v>
      </c>
      <c r="H25" s="75"/>
      <c r="I25" s="77"/>
      <c r="J25" s="79">
        <v>142.72</v>
      </c>
      <c r="K25" s="210"/>
      <c r="L25" s="211" t="s">
        <v>198</v>
      </c>
      <c r="M25" s="212">
        <f>IF(K25&lt;&gt;"",L25-K25,0)</f>
        <v>0</v>
      </c>
      <c r="N25" s="213">
        <v>142.72</v>
      </c>
      <c r="O25" s="214">
        <f>IF(K25&lt;&gt;"",N25*M25,0)</f>
        <v>0</v>
      </c>
      <c r="P25">
        <f>IF(K25&lt;&gt;"",N25,0)</f>
        <v>0</v>
      </c>
    </row>
    <row r="26" spans="1:16">
      <c r="A26" s="208">
        <v>84</v>
      </c>
      <c r="B26" s="75" t="s">
        <v>198</v>
      </c>
      <c r="C26" s="76" t="s">
        <v>850</v>
      </c>
      <c r="D26" s="77" t="s">
        <v>851</v>
      </c>
      <c r="E26" s="78"/>
      <c r="F26" s="77"/>
      <c r="G26" s="209" t="s">
        <v>80</v>
      </c>
      <c r="H26" s="75"/>
      <c r="I26" s="77"/>
      <c r="J26" s="79">
        <v>225.25</v>
      </c>
      <c r="K26" s="210"/>
      <c r="L26" s="211" t="s">
        <v>198</v>
      </c>
      <c r="M26" s="212">
        <f>IF(K26&lt;&gt;"",L26-K26,0)</f>
        <v>0</v>
      </c>
      <c r="N26" s="213">
        <v>225.25</v>
      </c>
      <c r="O26" s="214">
        <f>IF(K26&lt;&gt;"",N26*M26,0)</f>
        <v>0</v>
      </c>
      <c r="P26">
        <f>IF(K26&lt;&gt;"",N26,0)</f>
        <v>0</v>
      </c>
    </row>
    <row r="27" spans="1:16">
      <c r="A27" s="208">
        <v>85</v>
      </c>
      <c r="B27" s="75" t="s">
        <v>198</v>
      </c>
      <c r="C27" s="76" t="s">
        <v>852</v>
      </c>
      <c r="D27" s="77" t="s">
        <v>853</v>
      </c>
      <c r="E27" s="78"/>
      <c r="F27" s="77"/>
      <c r="G27" s="209" t="s">
        <v>854</v>
      </c>
      <c r="H27" s="75"/>
      <c r="I27" s="77"/>
      <c r="J27" s="79">
        <v>771.5</v>
      </c>
      <c r="K27" s="210"/>
      <c r="L27" s="211" t="s">
        <v>198</v>
      </c>
      <c r="M27" s="212">
        <f>IF(K27&lt;&gt;"",L27-K27,0)</f>
        <v>0</v>
      </c>
      <c r="N27" s="213">
        <v>771.5</v>
      </c>
      <c r="O27" s="214">
        <f>IF(K27&lt;&gt;"",N27*M27,0)</f>
        <v>0</v>
      </c>
      <c r="P27">
        <f>IF(K27&lt;&gt;"",N27,0)</f>
        <v>0</v>
      </c>
    </row>
    <row r="28" spans="1:16">
      <c r="A28" s="208">
        <v>103</v>
      </c>
      <c r="B28" s="75" t="s">
        <v>413</v>
      </c>
      <c r="C28" s="76" t="s">
        <v>855</v>
      </c>
      <c r="D28" s="77" t="s">
        <v>856</v>
      </c>
      <c r="E28" s="78"/>
      <c r="F28" s="77"/>
      <c r="G28" s="209" t="s">
        <v>80</v>
      </c>
      <c r="H28" s="75"/>
      <c r="I28" s="77"/>
      <c r="J28" s="79">
        <v>195.84</v>
      </c>
      <c r="K28" s="210"/>
      <c r="L28" s="211" t="s">
        <v>413</v>
      </c>
      <c r="M28" s="212">
        <f>IF(K28&lt;&gt;"",L28-K28,0)</f>
        <v>0</v>
      </c>
      <c r="N28" s="213">
        <v>195.84</v>
      </c>
      <c r="O28" s="214">
        <f>IF(K28&lt;&gt;"",N28*M28,0)</f>
        <v>0</v>
      </c>
      <c r="P28">
        <f>IF(K28&lt;&gt;"",N28,0)</f>
        <v>0</v>
      </c>
    </row>
    <row r="29" spans="1:16">
      <c r="A29" s="208">
        <v>104</v>
      </c>
      <c r="B29" s="75" t="s">
        <v>413</v>
      </c>
      <c r="C29" s="76" t="s">
        <v>857</v>
      </c>
      <c r="D29" s="77" t="s">
        <v>858</v>
      </c>
      <c r="E29" s="78"/>
      <c r="F29" s="77"/>
      <c r="G29" s="209" t="s">
        <v>80</v>
      </c>
      <c r="H29" s="75"/>
      <c r="I29" s="77"/>
      <c r="J29" s="79">
        <v>266.56</v>
      </c>
      <c r="K29" s="210"/>
      <c r="L29" s="211" t="s">
        <v>413</v>
      </c>
      <c r="M29" s="212">
        <f>IF(K29&lt;&gt;"",L29-K29,0)</f>
        <v>0</v>
      </c>
      <c r="N29" s="213">
        <v>266.56</v>
      </c>
      <c r="O29" s="214">
        <f>IF(K29&lt;&gt;"",N29*M29,0)</f>
        <v>0</v>
      </c>
      <c r="P29">
        <f>IF(K29&lt;&gt;"",N29,0)</f>
        <v>0</v>
      </c>
    </row>
    <row r="30" spans="1:16">
      <c r="A30" s="208">
        <v>105</v>
      </c>
      <c r="B30" s="75" t="s">
        <v>413</v>
      </c>
      <c r="C30" s="76" t="s">
        <v>859</v>
      </c>
      <c r="D30" s="77" t="s">
        <v>860</v>
      </c>
      <c r="E30" s="78"/>
      <c r="F30" s="77"/>
      <c r="G30" s="209" t="s">
        <v>80</v>
      </c>
      <c r="H30" s="75"/>
      <c r="I30" s="77"/>
      <c r="J30" s="79">
        <v>186.24</v>
      </c>
      <c r="K30" s="210"/>
      <c r="L30" s="211" t="s">
        <v>413</v>
      </c>
      <c r="M30" s="212">
        <f>IF(K30&lt;&gt;"",L30-K30,0)</f>
        <v>0</v>
      </c>
      <c r="N30" s="213">
        <v>186.24</v>
      </c>
      <c r="O30" s="214">
        <f>IF(K30&lt;&gt;"",N30*M30,0)</f>
        <v>0</v>
      </c>
      <c r="P30">
        <f>IF(K30&lt;&gt;"",N30,0)</f>
        <v>0</v>
      </c>
    </row>
    <row r="31" spans="1:16">
      <c r="A31" s="208">
        <v>110</v>
      </c>
      <c r="B31" s="75" t="s">
        <v>206</v>
      </c>
      <c r="C31" s="76" t="s">
        <v>826</v>
      </c>
      <c r="D31" s="77" t="s">
        <v>861</v>
      </c>
      <c r="E31" s="78"/>
      <c r="F31" s="77"/>
      <c r="G31" s="209" t="s">
        <v>80</v>
      </c>
      <c r="H31" s="75"/>
      <c r="I31" s="77"/>
      <c r="J31" s="79">
        <v>142.72</v>
      </c>
      <c r="K31" s="210"/>
      <c r="L31" s="211" t="s">
        <v>206</v>
      </c>
      <c r="M31" s="212">
        <f>IF(K31&lt;&gt;"",L31-K31,0)</f>
        <v>0</v>
      </c>
      <c r="N31" s="213">
        <v>142.72</v>
      </c>
      <c r="O31" s="214">
        <f>IF(K31&lt;&gt;"",N31*M31,0)</f>
        <v>0</v>
      </c>
      <c r="P31">
        <f>IF(K31&lt;&gt;"",N31,0)</f>
        <v>0</v>
      </c>
    </row>
    <row r="32" spans="1:16">
      <c r="A32" s="208">
        <v>124</v>
      </c>
      <c r="B32" s="75" t="s">
        <v>206</v>
      </c>
      <c r="C32" s="76" t="s">
        <v>826</v>
      </c>
      <c r="D32" s="77" t="s">
        <v>862</v>
      </c>
      <c r="E32" s="78"/>
      <c r="F32" s="77"/>
      <c r="G32" s="209" t="s">
        <v>80</v>
      </c>
      <c r="H32" s="75"/>
      <c r="I32" s="77"/>
      <c r="J32" s="79">
        <v>99.11</v>
      </c>
      <c r="K32" s="210"/>
      <c r="L32" s="211" t="s">
        <v>206</v>
      </c>
      <c r="M32" s="212">
        <f>IF(K32&lt;&gt;"",L32-K32,0)</f>
        <v>0</v>
      </c>
      <c r="N32" s="213">
        <v>99.11</v>
      </c>
      <c r="O32" s="214">
        <f>IF(K32&lt;&gt;"",N32*M32,0)</f>
        <v>0</v>
      </c>
      <c r="P32">
        <f>IF(K32&lt;&gt;"",N32,0)</f>
        <v>0</v>
      </c>
    </row>
    <row r="33" spans="1:16">
      <c r="A33" s="208">
        <v>128</v>
      </c>
      <c r="B33" s="75" t="s">
        <v>300</v>
      </c>
      <c r="C33" s="76" t="s">
        <v>852</v>
      </c>
      <c r="D33" s="77" t="s">
        <v>863</v>
      </c>
      <c r="E33" s="78"/>
      <c r="F33" s="77"/>
      <c r="G33" s="209" t="s">
        <v>854</v>
      </c>
      <c r="H33" s="75"/>
      <c r="I33" s="77"/>
      <c r="J33" s="79">
        <v>208.68</v>
      </c>
      <c r="K33" s="210"/>
      <c r="L33" s="211" t="s">
        <v>300</v>
      </c>
      <c r="M33" s="212">
        <f>IF(K33&lt;&gt;"",L33-K33,0)</f>
        <v>0</v>
      </c>
      <c r="N33" s="213">
        <v>208.68</v>
      </c>
      <c r="O33" s="214">
        <f>IF(K33&lt;&gt;"",N33*M33,0)</f>
        <v>0</v>
      </c>
      <c r="P33">
        <f>IF(K33&lt;&gt;"",N33,0)</f>
        <v>0</v>
      </c>
    </row>
    <row r="34" spans="1:16">
      <c r="A34" s="208">
        <v>129</v>
      </c>
      <c r="B34" s="75" t="s">
        <v>300</v>
      </c>
      <c r="C34" s="76" t="s">
        <v>852</v>
      </c>
      <c r="D34" s="77" t="s">
        <v>864</v>
      </c>
      <c r="E34" s="78"/>
      <c r="F34" s="77"/>
      <c r="G34" s="209" t="s">
        <v>650</v>
      </c>
      <c r="H34" s="75"/>
      <c r="I34" s="77"/>
      <c r="J34" s="79">
        <v>707.38</v>
      </c>
      <c r="K34" s="210"/>
      <c r="L34" s="211" t="s">
        <v>300</v>
      </c>
      <c r="M34" s="212">
        <f>IF(K34&lt;&gt;"",L34-K34,0)</f>
        <v>0</v>
      </c>
      <c r="N34" s="213">
        <v>707.38</v>
      </c>
      <c r="O34" s="214">
        <f>IF(K34&lt;&gt;"",N34*M34,0)</f>
        <v>0</v>
      </c>
      <c r="P34">
        <f>IF(K34&lt;&gt;"",N34,0)</f>
        <v>0</v>
      </c>
    </row>
    <row r="35" spans="1:16">
      <c r="A35" s="208">
        <v>130</v>
      </c>
      <c r="B35" s="75" t="s">
        <v>300</v>
      </c>
      <c r="C35" s="76" t="s">
        <v>852</v>
      </c>
      <c r="D35" s="77" t="s">
        <v>865</v>
      </c>
      <c r="E35" s="78"/>
      <c r="F35" s="77"/>
      <c r="G35" s="209" t="s">
        <v>650</v>
      </c>
      <c r="H35" s="75"/>
      <c r="I35" s="77"/>
      <c r="J35" s="79">
        <v>828.97</v>
      </c>
      <c r="K35" s="210"/>
      <c r="L35" s="211" t="s">
        <v>300</v>
      </c>
      <c r="M35" s="212">
        <f>IF(K35&lt;&gt;"",L35-K35,0)</f>
        <v>0</v>
      </c>
      <c r="N35" s="213">
        <v>828.97</v>
      </c>
      <c r="O35" s="214">
        <f>IF(K35&lt;&gt;"",N35*M35,0)</f>
        <v>0</v>
      </c>
      <c r="P35">
        <f>IF(K35&lt;&gt;"",N35,0)</f>
        <v>0</v>
      </c>
    </row>
    <row r="36" spans="1:16">
      <c r="A36" s="208">
        <v>131</v>
      </c>
      <c r="B36" s="75" t="s">
        <v>300</v>
      </c>
      <c r="C36" s="76" t="s">
        <v>852</v>
      </c>
      <c r="D36" s="77" t="s">
        <v>866</v>
      </c>
      <c r="E36" s="78"/>
      <c r="F36" s="77"/>
      <c r="G36" s="209" t="s">
        <v>650</v>
      </c>
      <c r="H36" s="75"/>
      <c r="I36" s="77"/>
      <c r="J36" s="79">
        <v>853.6</v>
      </c>
      <c r="K36" s="210"/>
      <c r="L36" s="211" t="s">
        <v>300</v>
      </c>
      <c r="M36" s="212">
        <f>IF(K36&lt;&gt;"",L36-K36,0)</f>
        <v>0</v>
      </c>
      <c r="N36" s="213">
        <v>853.6</v>
      </c>
      <c r="O36" s="214">
        <f>IF(K36&lt;&gt;"",N36*M36,0)</f>
        <v>0</v>
      </c>
      <c r="P36">
        <f>IF(K36&lt;&gt;"",N36,0)</f>
        <v>0</v>
      </c>
    </row>
    <row r="37" spans="1:16">
      <c r="A37" s="208">
        <v>146</v>
      </c>
      <c r="B37" s="75" t="s">
        <v>443</v>
      </c>
      <c r="C37" s="76" t="s">
        <v>826</v>
      </c>
      <c r="D37" s="77" t="s">
        <v>827</v>
      </c>
      <c r="E37" s="78"/>
      <c r="F37" s="77"/>
      <c r="G37" s="209" t="s">
        <v>80</v>
      </c>
      <c r="H37" s="75"/>
      <c r="I37" s="77"/>
      <c r="J37" s="79">
        <v>142.72</v>
      </c>
      <c r="K37" s="210"/>
      <c r="L37" s="211" t="s">
        <v>443</v>
      </c>
      <c r="M37" s="212">
        <f>IF(K37&lt;&gt;"",L37-K37,0)</f>
        <v>0</v>
      </c>
      <c r="N37" s="213">
        <v>142.72</v>
      </c>
      <c r="O37" s="214">
        <f>IF(K37&lt;&gt;"",N37*M37,0)</f>
        <v>0</v>
      </c>
      <c r="P37">
        <f>IF(K37&lt;&gt;"",N37,0)</f>
        <v>0</v>
      </c>
    </row>
    <row r="38" spans="1:16">
      <c r="A38" s="208">
        <v>162</v>
      </c>
      <c r="B38" s="75" t="s">
        <v>559</v>
      </c>
      <c r="C38" s="76" t="s">
        <v>867</v>
      </c>
      <c r="D38" s="77" t="s">
        <v>868</v>
      </c>
      <c r="E38" s="78"/>
      <c r="F38" s="77"/>
      <c r="G38" s="209" t="s">
        <v>80</v>
      </c>
      <c r="H38" s="75"/>
      <c r="I38" s="77"/>
      <c r="J38" s="79">
        <v>130</v>
      </c>
      <c r="K38" s="210"/>
      <c r="L38" s="211" t="s">
        <v>559</v>
      </c>
      <c r="M38" s="212">
        <f>IF(K38&lt;&gt;"",L38-K38,0)</f>
        <v>0</v>
      </c>
      <c r="N38" s="213">
        <v>130</v>
      </c>
      <c r="O38" s="214">
        <f>IF(K38&lt;&gt;"",N38*M38,0)</f>
        <v>0</v>
      </c>
      <c r="P38">
        <f>IF(K38&lt;&gt;"",N38,0)</f>
        <v>0</v>
      </c>
    </row>
    <row r="39" spans="1:16">
      <c r="A39" s="208">
        <v>163</v>
      </c>
      <c r="B39" s="75" t="s">
        <v>559</v>
      </c>
      <c r="C39" s="76" t="s">
        <v>869</v>
      </c>
      <c r="D39" s="77" t="s">
        <v>868</v>
      </c>
      <c r="E39" s="78"/>
      <c r="F39" s="77"/>
      <c r="G39" s="209" t="s">
        <v>80</v>
      </c>
      <c r="H39" s="75"/>
      <c r="I39" s="77"/>
      <c r="J39" s="79">
        <v>104</v>
      </c>
      <c r="K39" s="210"/>
      <c r="L39" s="211" t="s">
        <v>559</v>
      </c>
      <c r="M39" s="212">
        <f>IF(K39&lt;&gt;"",L39-K39,0)</f>
        <v>0</v>
      </c>
      <c r="N39" s="213">
        <v>104</v>
      </c>
      <c r="O39" s="214">
        <f>IF(K39&lt;&gt;"",N39*M39,0)</f>
        <v>0</v>
      </c>
      <c r="P39">
        <f>IF(K39&lt;&gt;"",N39,0)</f>
        <v>0</v>
      </c>
    </row>
    <row r="40" spans="1:16">
      <c r="A40" s="208">
        <v>164</v>
      </c>
      <c r="B40" s="75" t="s">
        <v>559</v>
      </c>
      <c r="C40" s="76" t="s">
        <v>870</v>
      </c>
      <c r="D40" s="77" t="s">
        <v>868</v>
      </c>
      <c r="E40" s="78"/>
      <c r="F40" s="77"/>
      <c r="G40" s="209" t="s">
        <v>80</v>
      </c>
      <c r="H40" s="75"/>
      <c r="I40" s="77"/>
      <c r="J40" s="79">
        <v>104</v>
      </c>
      <c r="K40" s="210"/>
      <c r="L40" s="211" t="s">
        <v>559</v>
      </c>
      <c r="M40" s="212">
        <f>IF(K40&lt;&gt;"",L40-K40,0)</f>
        <v>0</v>
      </c>
      <c r="N40" s="213">
        <v>104</v>
      </c>
      <c r="O40" s="214">
        <f>IF(K40&lt;&gt;"",N40*M40,0)</f>
        <v>0</v>
      </c>
      <c r="P40">
        <f>IF(K40&lt;&gt;"",N40,0)</f>
        <v>0</v>
      </c>
    </row>
    <row r="41" spans="1:16">
      <c r="A41" s="208">
        <v>165</v>
      </c>
      <c r="B41" s="75" t="s">
        <v>559</v>
      </c>
      <c r="C41" s="76" t="s">
        <v>871</v>
      </c>
      <c r="D41" s="77" t="s">
        <v>868</v>
      </c>
      <c r="E41" s="78"/>
      <c r="F41" s="77"/>
      <c r="G41" s="209" t="s">
        <v>80</v>
      </c>
      <c r="H41" s="75"/>
      <c r="I41" s="77"/>
      <c r="J41" s="79">
        <v>104</v>
      </c>
      <c r="K41" s="210"/>
      <c r="L41" s="211" t="s">
        <v>559</v>
      </c>
      <c r="M41" s="212">
        <f>IF(K41&lt;&gt;"",L41-K41,0)</f>
        <v>0</v>
      </c>
      <c r="N41" s="213">
        <v>104</v>
      </c>
      <c r="O41" s="214">
        <f>IF(K41&lt;&gt;"",N41*M41,0)</f>
        <v>0</v>
      </c>
      <c r="P41">
        <f>IF(K41&lt;&gt;"",N41,0)</f>
        <v>0</v>
      </c>
    </row>
    <row r="42" spans="1:16">
      <c r="A42" s="208">
        <v>166</v>
      </c>
      <c r="B42" s="75" t="s">
        <v>559</v>
      </c>
      <c r="C42" s="76" t="s">
        <v>872</v>
      </c>
      <c r="D42" s="77" t="s">
        <v>868</v>
      </c>
      <c r="E42" s="78"/>
      <c r="F42" s="77"/>
      <c r="G42" s="209" t="s">
        <v>80</v>
      </c>
      <c r="H42" s="75"/>
      <c r="I42" s="77"/>
      <c r="J42" s="79">
        <v>104</v>
      </c>
      <c r="K42" s="210"/>
      <c r="L42" s="211" t="s">
        <v>559</v>
      </c>
      <c r="M42" s="212">
        <f>IF(K42&lt;&gt;"",L42-K42,0)</f>
        <v>0</v>
      </c>
      <c r="N42" s="213">
        <v>104</v>
      </c>
      <c r="O42" s="214">
        <f>IF(K42&lt;&gt;"",N42*M42,0)</f>
        <v>0</v>
      </c>
      <c r="P42">
        <f>IF(K42&lt;&gt;"",N42,0)</f>
        <v>0</v>
      </c>
    </row>
    <row r="43" spans="1:16">
      <c r="A43" s="208">
        <v>167</v>
      </c>
      <c r="B43" s="75" t="s">
        <v>127</v>
      </c>
      <c r="C43" s="76" t="s">
        <v>873</v>
      </c>
      <c r="D43" s="77" t="s">
        <v>874</v>
      </c>
      <c r="E43" s="78"/>
      <c r="F43" s="77"/>
      <c r="G43" s="209" t="s">
        <v>80</v>
      </c>
      <c r="H43" s="75"/>
      <c r="I43" s="77"/>
      <c r="J43" s="79">
        <v>152.77000000000001</v>
      </c>
      <c r="K43" s="210"/>
      <c r="L43" s="211" t="s">
        <v>127</v>
      </c>
      <c r="M43" s="212">
        <f>IF(K43&lt;&gt;"",L43-K43,0)</f>
        <v>0</v>
      </c>
      <c r="N43" s="213">
        <v>152.77000000000001</v>
      </c>
      <c r="O43" s="214">
        <f>IF(K43&lt;&gt;"",N43*M43,0)</f>
        <v>0</v>
      </c>
      <c r="P43">
        <f>IF(K43&lt;&gt;"",N43,0)</f>
        <v>0</v>
      </c>
    </row>
    <row r="44" spans="1:16">
      <c r="A44" s="208">
        <v>178</v>
      </c>
      <c r="B44" s="75" t="s">
        <v>127</v>
      </c>
      <c r="C44" s="76" t="s">
        <v>826</v>
      </c>
      <c r="D44" s="77" t="s">
        <v>827</v>
      </c>
      <c r="E44" s="78"/>
      <c r="F44" s="77"/>
      <c r="G44" s="209" t="s">
        <v>80</v>
      </c>
      <c r="H44" s="75"/>
      <c r="I44" s="77"/>
      <c r="J44" s="79">
        <v>142.72</v>
      </c>
      <c r="K44" s="210"/>
      <c r="L44" s="211" t="s">
        <v>127</v>
      </c>
      <c r="M44" s="212">
        <f>IF(K44&lt;&gt;"",L44-K44,0)</f>
        <v>0</v>
      </c>
      <c r="N44" s="213">
        <v>142.72</v>
      </c>
      <c r="O44" s="214">
        <f>IF(K44&lt;&gt;"",N44*M44,0)</f>
        <v>0</v>
      </c>
      <c r="P44">
        <f>IF(K44&lt;&gt;"",N44,0)</f>
        <v>0</v>
      </c>
    </row>
    <row r="45" spans="1:16">
      <c r="A45" s="208">
        <v>191</v>
      </c>
      <c r="B45" s="75" t="s">
        <v>127</v>
      </c>
      <c r="C45" s="76" t="s">
        <v>826</v>
      </c>
      <c r="D45" s="77" t="s">
        <v>875</v>
      </c>
      <c r="E45" s="78"/>
      <c r="F45" s="77"/>
      <c r="G45" s="209" t="s">
        <v>80</v>
      </c>
      <c r="H45" s="75"/>
      <c r="I45" s="77"/>
      <c r="J45" s="79">
        <v>99.11</v>
      </c>
      <c r="K45" s="210"/>
      <c r="L45" s="211" t="s">
        <v>127</v>
      </c>
      <c r="M45" s="212">
        <f>IF(K45&lt;&gt;"",L45-K45,0)</f>
        <v>0</v>
      </c>
      <c r="N45" s="213">
        <v>99.11</v>
      </c>
      <c r="O45" s="214">
        <f>IF(K45&lt;&gt;"",N45*M45,0)</f>
        <v>0</v>
      </c>
      <c r="P45">
        <f>IF(K45&lt;&gt;"",N45,0)</f>
        <v>0</v>
      </c>
    </row>
    <row r="46" spans="1:16">
      <c r="A46" s="208">
        <v>199</v>
      </c>
      <c r="B46" s="75" t="s">
        <v>95</v>
      </c>
      <c r="C46" s="76" t="s">
        <v>869</v>
      </c>
      <c r="D46" s="77" t="s">
        <v>876</v>
      </c>
      <c r="E46" s="78"/>
      <c r="F46" s="77"/>
      <c r="G46" s="209" t="s">
        <v>80</v>
      </c>
      <c r="H46" s="75"/>
      <c r="I46" s="77"/>
      <c r="J46" s="79">
        <v>150</v>
      </c>
      <c r="K46" s="210"/>
      <c r="L46" s="211" t="s">
        <v>95</v>
      </c>
      <c r="M46" s="212">
        <f>IF(K46&lt;&gt;"",L46-K46,0)</f>
        <v>0</v>
      </c>
      <c r="N46" s="213">
        <v>150</v>
      </c>
      <c r="O46" s="214">
        <f>IF(K46&lt;&gt;"",N46*M46,0)</f>
        <v>0</v>
      </c>
      <c r="P46">
        <f>IF(K46&lt;&gt;"",N46,0)</f>
        <v>0</v>
      </c>
    </row>
    <row r="47" spans="1:16">
      <c r="A47" s="208">
        <v>200</v>
      </c>
      <c r="B47" s="75" t="s">
        <v>95</v>
      </c>
      <c r="C47" s="76" t="s">
        <v>872</v>
      </c>
      <c r="D47" s="77" t="s">
        <v>876</v>
      </c>
      <c r="E47" s="78"/>
      <c r="F47" s="77"/>
      <c r="G47" s="209" t="s">
        <v>80</v>
      </c>
      <c r="H47" s="75"/>
      <c r="I47" s="77"/>
      <c r="J47" s="79">
        <v>120</v>
      </c>
      <c r="K47" s="210"/>
      <c r="L47" s="211" t="s">
        <v>95</v>
      </c>
      <c r="M47" s="212">
        <f>IF(K47&lt;&gt;"",L47-K47,0)</f>
        <v>0</v>
      </c>
      <c r="N47" s="213">
        <v>120</v>
      </c>
      <c r="O47" s="214">
        <f>IF(K47&lt;&gt;"",N47*M47,0)</f>
        <v>0</v>
      </c>
      <c r="P47">
        <f>IF(K47&lt;&gt;"",N47,0)</f>
        <v>0</v>
      </c>
    </row>
    <row r="48" spans="1:16">
      <c r="A48" s="208">
        <v>201</v>
      </c>
      <c r="B48" s="75" t="s">
        <v>95</v>
      </c>
      <c r="C48" s="76" t="s">
        <v>871</v>
      </c>
      <c r="D48" s="77" t="s">
        <v>876</v>
      </c>
      <c r="E48" s="78"/>
      <c r="F48" s="77"/>
      <c r="G48" s="209" t="s">
        <v>80</v>
      </c>
      <c r="H48" s="75"/>
      <c r="I48" s="77"/>
      <c r="J48" s="79">
        <v>120</v>
      </c>
      <c r="K48" s="210"/>
      <c r="L48" s="211" t="s">
        <v>95</v>
      </c>
      <c r="M48" s="212">
        <f>IF(K48&lt;&gt;"",L48-K48,0)</f>
        <v>0</v>
      </c>
      <c r="N48" s="213">
        <v>120</v>
      </c>
      <c r="O48" s="214">
        <f>IF(K48&lt;&gt;"",N48*M48,0)</f>
        <v>0</v>
      </c>
      <c r="P48">
        <f>IF(K48&lt;&gt;"",N48,0)</f>
        <v>0</v>
      </c>
    </row>
    <row r="49" spans="1:16">
      <c r="A49" s="208">
        <v>202</v>
      </c>
      <c r="B49" s="75" t="s">
        <v>95</v>
      </c>
      <c r="C49" s="76" t="s">
        <v>877</v>
      </c>
      <c r="D49" s="77" t="s">
        <v>876</v>
      </c>
      <c r="E49" s="78"/>
      <c r="F49" s="77"/>
      <c r="G49" s="209" t="s">
        <v>80</v>
      </c>
      <c r="H49" s="75"/>
      <c r="I49" s="77"/>
      <c r="J49" s="79">
        <v>120</v>
      </c>
      <c r="K49" s="210"/>
      <c r="L49" s="211" t="s">
        <v>95</v>
      </c>
      <c r="M49" s="212">
        <f>IF(K49&lt;&gt;"",L49-K49,0)</f>
        <v>0</v>
      </c>
      <c r="N49" s="213">
        <v>120</v>
      </c>
      <c r="O49" s="214">
        <f>IF(K49&lt;&gt;"",N49*M49,0)</f>
        <v>0</v>
      </c>
      <c r="P49">
        <f>IF(K49&lt;&gt;"",N49,0)</f>
        <v>0</v>
      </c>
    </row>
    <row r="50" spans="1:16">
      <c r="A50" s="208">
        <v>203</v>
      </c>
      <c r="B50" s="75" t="s">
        <v>95</v>
      </c>
      <c r="C50" s="76" t="s">
        <v>878</v>
      </c>
      <c r="D50" s="77" t="s">
        <v>876</v>
      </c>
      <c r="E50" s="78"/>
      <c r="F50" s="77"/>
      <c r="G50" s="209" t="s">
        <v>80</v>
      </c>
      <c r="H50" s="75"/>
      <c r="I50" s="77"/>
      <c r="J50" s="79">
        <v>120</v>
      </c>
      <c r="K50" s="210"/>
      <c r="L50" s="211" t="s">
        <v>95</v>
      </c>
      <c r="M50" s="212">
        <f>IF(K50&lt;&gt;"",L50-K50,0)</f>
        <v>0</v>
      </c>
      <c r="N50" s="213">
        <v>120</v>
      </c>
      <c r="O50" s="214">
        <f>IF(K50&lt;&gt;"",N50*M50,0)</f>
        <v>0</v>
      </c>
      <c r="P50">
        <f>IF(K50&lt;&gt;"",N50,0)</f>
        <v>0</v>
      </c>
    </row>
    <row r="51" spans="1:16">
      <c r="A51" s="208">
        <v>204</v>
      </c>
      <c r="B51" s="75" t="s">
        <v>95</v>
      </c>
      <c r="C51" s="76" t="s">
        <v>879</v>
      </c>
      <c r="D51" s="77" t="s">
        <v>876</v>
      </c>
      <c r="E51" s="78"/>
      <c r="F51" s="77"/>
      <c r="G51" s="209" t="s">
        <v>80</v>
      </c>
      <c r="H51" s="75"/>
      <c r="I51" s="77"/>
      <c r="J51" s="79">
        <v>120</v>
      </c>
      <c r="K51" s="210"/>
      <c r="L51" s="211" t="s">
        <v>95</v>
      </c>
      <c r="M51" s="212">
        <f>IF(K51&lt;&gt;"",L51-K51,0)</f>
        <v>0</v>
      </c>
      <c r="N51" s="213">
        <v>120</v>
      </c>
      <c r="O51" s="214">
        <f>IF(K51&lt;&gt;"",N51*M51,0)</f>
        <v>0</v>
      </c>
      <c r="P51">
        <f>IF(K51&lt;&gt;"",N51,0)</f>
        <v>0</v>
      </c>
    </row>
    <row r="52" spans="1:16">
      <c r="A52" s="208">
        <v>206</v>
      </c>
      <c r="B52" s="75" t="s">
        <v>560</v>
      </c>
      <c r="C52" s="76" t="s">
        <v>880</v>
      </c>
      <c r="D52" s="77" t="s">
        <v>881</v>
      </c>
      <c r="E52" s="78"/>
      <c r="F52" s="77"/>
      <c r="G52" s="209" t="s">
        <v>80</v>
      </c>
      <c r="H52" s="75"/>
      <c r="I52" s="77"/>
      <c r="J52" s="79">
        <v>7.2</v>
      </c>
      <c r="K52" s="210"/>
      <c r="L52" s="211" t="s">
        <v>560</v>
      </c>
      <c r="M52" s="212">
        <f>IF(K52&lt;&gt;"",L52-K52,0)</f>
        <v>0</v>
      </c>
      <c r="N52" s="213">
        <v>7.2</v>
      </c>
      <c r="O52" s="214">
        <f>IF(K52&lt;&gt;"",N52*M52,0)</f>
        <v>0</v>
      </c>
      <c r="P52">
        <f>IF(K52&lt;&gt;"",N52,0)</f>
        <v>0</v>
      </c>
    </row>
    <row r="53" spans="1:16">
      <c r="A53" s="208">
        <v>207</v>
      </c>
      <c r="B53" s="75" t="s">
        <v>560</v>
      </c>
      <c r="C53" s="76" t="s">
        <v>880</v>
      </c>
      <c r="D53" s="77" t="s">
        <v>882</v>
      </c>
      <c r="E53" s="78"/>
      <c r="F53" s="77"/>
      <c r="G53" s="209" t="s">
        <v>80</v>
      </c>
      <c r="H53" s="75"/>
      <c r="I53" s="77"/>
      <c r="J53" s="79">
        <v>14.97</v>
      </c>
      <c r="K53" s="210"/>
      <c r="L53" s="211" t="s">
        <v>560</v>
      </c>
      <c r="M53" s="212">
        <f>IF(K53&lt;&gt;"",L53-K53,0)</f>
        <v>0</v>
      </c>
      <c r="N53" s="213">
        <v>14.97</v>
      </c>
      <c r="O53" s="214">
        <f>IF(K53&lt;&gt;"",N53*M53,0)</f>
        <v>0</v>
      </c>
      <c r="P53">
        <f>IF(K53&lt;&gt;"",N53,0)</f>
        <v>0</v>
      </c>
    </row>
    <row r="54" spans="1:16">
      <c r="A54" s="208">
        <v>208</v>
      </c>
      <c r="B54" s="75" t="s">
        <v>560</v>
      </c>
      <c r="C54" s="76" t="s">
        <v>883</v>
      </c>
      <c r="D54" s="77" t="s">
        <v>884</v>
      </c>
      <c r="E54" s="78"/>
      <c r="F54" s="77"/>
      <c r="G54" s="209" t="s">
        <v>80</v>
      </c>
      <c r="H54" s="75"/>
      <c r="I54" s="77"/>
      <c r="J54" s="79">
        <v>1972.6</v>
      </c>
      <c r="K54" s="210"/>
      <c r="L54" s="211" t="s">
        <v>560</v>
      </c>
      <c r="M54" s="212">
        <f>IF(K54&lt;&gt;"",L54-K54,0)</f>
        <v>0</v>
      </c>
      <c r="N54" s="213">
        <v>1972.6</v>
      </c>
      <c r="O54" s="214">
        <f>IF(K54&lt;&gt;"",N54*M54,0)</f>
        <v>0</v>
      </c>
      <c r="P54">
        <f>IF(K54&lt;&gt;"",N54,0)</f>
        <v>0</v>
      </c>
    </row>
    <row r="55" spans="1:16">
      <c r="A55" s="208">
        <v>209</v>
      </c>
      <c r="B55" s="75" t="s">
        <v>560</v>
      </c>
      <c r="C55" s="76" t="s">
        <v>885</v>
      </c>
      <c r="D55" s="77" t="s">
        <v>886</v>
      </c>
      <c r="E55" s="78"/>
      <c r="F55" s="77"/>
      <c r="G55" s="209" t="s">
        <v>361</v>
      </c>
      <c r="H55" s="75"/>
      <c r="I55" s="77"/>
      <c r="J55" s="79">
        <v>110.86</v>
      </c>
      <c r="K55" s="210"/>
      <c r="L55" s="211" t="s">
        <v>560</v>
      </c>
      <c r="M55" s="212">
        <f>IF(K55&lt;&gt;"",L55-K55,0)</f>
        <v>0</v>
      </c>
      <c r="N55" s="213">
        <v>110.86</v>
      </c>
      <c r="O55" s="214">
        <f>IF(K55&lt;&gt;"",N55*M55,0)</f>
        <v>0</v>
      </c>
      <c r="P55">
        <f>IF(K55&lt;&gt;"",N55,0)</f>
        <v>0</v>
      </c>
    </row>
    <row r="56" spans="1:16">
      <c r="A56" s="208">
        <v>210</v>
      </c>
      <c r="B56" s="75" t="s">
        <v>560</v>
      </c>
      <c r="C56" s="76" t="s">
        <v>880</v>
      </c>
      <c r="D56" s="77" t="s">
        <v>887</v>
      </c>
      <c r="E56" s="78"/>
      <c r="F56" s="77"/>
      <c r="G56" s="209" t="s">
        <v>80</v>
      </c>
      <c r="H56" s="75"/>
      <c r="I56" s="77"/>
      <c r="J56" s="79">
        <v>34.5</v>
      </c>
      <c r="K56" s="210"/>
      <c r="L56" s="211" t="s">
        <v>560</v>
      </c>
      <c r="M56" s="212">
        <f>IF(K56&lt;&gt;"",L56-K56,0)</f>
        <v>0</v>
      </c>
      <c r="N56" s="213">
        <v>34.5</v>
      </c>
      <c r="O56" s="214">
        <f>IF(K56&lt;&gt;"",N56*M56,0)</f>
        <v>0</v>
      </c>
      <c r="P56">
        <f>IF(K56&lt;&gt;"",N56,0)</f>
        <v>0</v>
      </c>
    </row>
    <row r="57" spans="1:16">
      <c r="A57" s="208">
        <v>213</v>
      </c>
      <c r="B57" s="75" t="s">
        <v>888</v>
      </c>
      <c r="C57" s="76" t="s">
        <v>889</v>
      </c>
      <c r="D57" s="77" t="s">
        <v>890</v>
      </c>
      <c r="E57" s="78"/>
      <c r="F57" s="77"/>
      <c r="G57" s="209" t="s">
        <v>80</v>
      </c>
      <c r="H57" s="75"/>
      <c r="I57" s="77"/>
      <c r="J57" s="79">
        <v>328.47</v>
      </c>
      <c r="K57" s="210"/>
      <c r="L57" s="211" t="s">
        <v>888</v>
      </c>
      <c r="M57" s="212">
        <f>IF(K57&lt;&gt;"",L57-K57,0)</f>
        <v>0</v>
      </c>
      <c r="N57" s="213">
        <v>328.47</v>
      </c>
      <c r="O57" s="214">
        <f>IF(K57&lt;&gt;"",N57*M57,0)</f>
        <v>0</v>
      </c>
      <c r="P57">
        <f>IF(K57&lt;&gt;"",N57,0)</f>
        <v>0</v>
      </c>
    </row>
    <row r="58" spans="1:16">
      <c r="A58" s="208">
        <v>215</v>
      </c>
      <c r="B58" s="75" t="s">
        <v>888</v>
      </c>
      <c r="C58" s="76" t="s">
        <v>859</v>
      </c>
      <c r="D58" s="77" t="s">
        <v>891</v>
      </c>
      <c r="E58" s="78"/>
      <c r="F58" s="77"/>
      <c r="G58" s="209" t="s">
        <v>80</v>
      </c>
      <c r="H58" s="75"/>
      <c r="I58" s="77"/>
      <c r="J58" s="79">
        <v>105.71</v>
      </c>
      <c r="K58" s="210"/>
      <c r="L58" s="211" t="s">
        <v>888</v>
      </c>
      <c r="M58" s="212">
        <f>IF(K58&lt;&gt;"",L58-K58,0)</f>
        <v>0</v>
      </c>
      <c r="N58" s="213">
        <v>105.71</v>
      </c>
      <c r="O58" s="214">
        <f>IF(K58&lt;&gt;"",N58*M58,0)</f>
        <v>0</v>
      </c>
      <c r="P58">
        <f>IF(K58&lt;&gt;"",N58,0)</f>
        <v>0</v>
      </c>
    </row>
    <row r="59" spans="1:16">
      <c r="A59" s="208">
        <v>217</v>
      </c>
      <c r="B59" s="75" t="s">
        <v>888</v>
      </c>
      <c r="C59" s="76" t="s">
        <v>826</v>
      </c>
      <c r="D59" s="77" t="s">
        <v>827</v>
      </c>
      <c r="E59" s="78"/>
      <c r="F59" s="77"/>
      <c r="G59" s="209" t="s">
        <v>80</v>
      </c>
      <c r="H59" s="75"/>
      <c r="I59" s="77"/>
      <c r="J59" s="79">
        <v>142.72</v>
      </c>
      <c r="K59" s="210"/>
      <c r="L59" s="211" t="s">
        <v>888</v>
      </c>
      <c r="M59" s="212">
        <f>IF(K59&lt;&gt;"",L59-K59,0)</f>
        <v>0</v>
      </c>
      <c r="N59" s="213">
        <v>142.72</v>
      </c>
      <c r="O59" s="214">
        <f>IF(K59&lt;&gt;"",N59*M59,0)</f>
        <v>0</v>
      </c>
      <c r="P59">
        <f>IF(K59&lt;&gt;"",N59,0)</f>
        <v>0</v>
      </c>
    </row>
    <row r="60" spans="1:16">
      <c r="A60" s="208">
        <v>218</v>
      </c>
      <c r="B60" s="75" t="s">
        <v>888</v>
      </c>
      <c r="C60" s="76" t="s">
        <v>826</v>
      </c>
      <c r="D60" s="77" t="s">
        <v>892</v>
      </c>
      <c r="E60" s="78"/>
      <c r="F60" s="77"/>
      <c r="G60" s="209" t="s">
        <v>80</v>
      </c>
      <c r="H60" s="75"/>
      <c r="I60" s="77"/>
      <c r="J60" s="79">
        <v>36.89</v>
      </c>
      <c r="K60" s="210"/>
      <c r="L60" s="211" t="s">
        <v>888</v>
      </c>
      <c r="M60" s="212">
        <f>IF(K60&lt;&gt;"",L60-K60,0)</f>
        <v>0</v>
      </c>
      <c r="N60" s="213">
        <v>36.89</v>
      </c>
      <c r="O60" s="214">
        <f>IF(K60&lt;&gt;"",N60*M60,0)</f>
        <v>0</v>
      </c>
      <c r="P60">
        <f>IF(K60&lt;&gt;"",N60,0)</f>
        <v>0</v>
      </c>
    </row>
    <row r="61" spans="1:16">
      <c r="A61" s="208">
        <v>219</v>
      </c>
      <c r="B61" s="75" t="s">
        <v>888</v>
      </c>
      <c r="C61" s="76" t="s">
        <v>826</v>
      </c>
      <c r="D61" s="77" t="s">
        <v>893</v>
      </c>
      <c r="E61" s="78"/>
      <c r="F61" s="77"/>
      <c r="G61" s="209" t="s">
        <v>80</v>
      </c>
      <c r="H61" s="75"/>
      <c r="I61" s="77"/>
      <c r="J61" s="79">
        <v>15.3</v>
      </c>
      <c r="K61" s="210"/>
      <c r="L61" s="211" t="s">
        <v>888</v>
      </c>
      <c r="M61" s="212">
        <f>IF(K61&lt;&gt;"",L61-K61,0)</f>
        <v>0</v>
      </c>
      <c r="N61" s="213">
        <v>15.3</v>
      </c>
      <c r="O61" s="214">
        <f>IF(K61&lt;&gt;"",N61*M61,0)</f>
        <v>0</v>
      </c>
      <c r="P61">
        <f>IF(K61&lt;&gt;"",N61,0)</f>
        <v>0</v>
      </c>
    </row>
    <row r="62" spans="1:16">
      <c r="A62" s="208">
        <v>220</v>
      </c>
      <c r="B62" s="75" t="s">
        <v>888</v>
      </c>
      <c r="C62" s="76" t="s">
        <v>826</v>
      </c>
      <c r="D62" s="77" t="s">
        <v>894</v>
      </c>
      <c r="E62" s="78"/>
      <c r="F62" s="77"/>
      <c r="G62" s="209" t="s">
        <v>80</v>
      </c>
      <c r="H62" s="75"/>
      <c r="I62" s="77"/>
      <c r="J62" s="79">
        <v>7.75</v>
      </c>
      <c r="K62" s="210"/>
      <c r="L62" s="211" t="s">
        <v>888</v>
      </c>
      <c r="M62" s="212">
        <f>IF(K62&lt;&gt;"",L62-K62,0)</f>
        <v>0</v>
      </c>
      <c r="N62" s="213">
        <v>7.75</v>
      </c>
      <c r="O62" s="214">
        <f>IF(K62&lt;&gt;"",N62*M62,0)</f>
        <v>0</v>
      </c>
      <c r="P62">
        <f>IF(K62&lt;&gt;"",N62,0)</f>
        <v>0</v>
      </c>
    </row>
    <row r="63" spans="1:16">
      <c r="A63" s="208">
        <v>222</v>
      </c>
      <c r="B63" s="75" t="s">
        <v>888</v>
      </c>
      <c r="C63" s="76" t="s">
        <v>895</v>
      </c>
      <c r="D63" s="77" t="s">
        <v>896</v>
      </c>
      <c r="E63" s="78"/>
      <c r="F63" s="77"/>
      <c r="G63" s="209" t="s">
        <v>80</v>
      </c>
      <c r="H63" s="75"/>
      <c r="I63" s="77"/>
      <c r="J63" s="79">
        <v>103.33</v>
      </c>
      <c r="K63" s="210"/>
      <c r="L63" s="211" t="s">
        <v>888</v>
      </c>
      <c r="M63" s="212">
        <f>IF(K63&lt;&gt;"",L63-K63,0)</f>
        <v>0</v>
      </c>
      <c r="N63" s="213">
        <v>103.33</v>
      </c>
      <c r="O63" s="214">
        <f>IF(K63&lt;&gt;"",N63*M63,0)</f>
        <v>0</v>
      </c>
      <c r="P63">
        <f>IF(K63&lt;&gt;"",N63,0)</f>
        <v>0</v>
      </c>
    </row>
    <row r="64" spans="1:16">
      <c r="A64" s="208">
        <v>244</v>
      </c>
      <c r="B64" s="75" t="s">
        <v>427</v>
      </c>
      <c r="C64" s="76" t="s">
        <v>134</v>
      </c>
      <c r="D64" s="77" t="s">
        <v>897</v>
      </c>
      <c r="E64" s="78"/>
      <c r="F64" s="77"/>
      <c r="G64" s="209" t="s">
        <v>133</v>
      </c>
      <c r="H64" s="75"/>
      <c r="I64" s="77"/>
      <c r="J64" s="79">
        <v>201.72</v>
      </c>
      <c r="K64" s="210"/>
      <c r="L64" s="211" t="s">
        <v>427</v>
      </c>
      <c r="M64" s="212">
        <f>IF(K64&lt;&gt;"",L64-K64,0)</f>
        <v>0</v>
      </c>
      <c r="N64" s="213">
        <v>201.72</v>
      </c>
      <c r="O64" s="214">
        <f>IF(K64&lt;&gt;"",N64*M64,0)</f>
        <v>0</v>
      </c>
      <c r="P64">
        <f>IF(K64&lt;&gt;"",N64,0)</f>
        <v>0</v>
      </c>
    </row>
    <row r="65" spans="1:16">
      <c r="A65" s="208">
        <v>245</v>
      </c>
      <c r="B65" s="75" t="s">
        <v>427</v>
      </c>
      <c r="C65" s="76" t="s">
        <v>852</v>
      </c>
      <c r="D65" s="77" t="s">
        <v>898</v>
      </c>
      <c r="E65" s="78"/>
      <c r="F65" s="77"/>
      <c r="G65" s="209" t="s">
        <v>650</v>
      </c>
      <c r="H65" s="75"/>
      <c r="I65" s="77"/>
      <c r="J65" s="79">
        <v>2724.18</v>
      </c>
      <c r="K65" s="210"/>
      <c r="L65" s="211" t="s">
        <v>427</v>
      </c>
      <c r="M65" s="212">
        <f>IF(K65&lt;&gt;"",L65-K65,0)</f>
        <v>0</v>
      </c>
      <c r="N65" s="213">
        <v>2724.18</v>
      </c>
      <c r="O65" s="214">
        <f>IF(K65&lt;&gt;"",N65*M65,0)</f>
        <v>0</v>
      </c>
      <c r="P65">
        <f>IF(K65&lt;&gt;"",N65,0)</f>
        <v>0</v>
      </c>
    </row>
    <row r="66" spans="1:16">
      <c r="A66" s="208">
        <v>246</v>
      </c>
      <c r="B66" s="75" t="s">
        <v>427</v>
      </c>
      <c r="C66" s="76" t="s">
        <v>899</v>
      </c>
      <c r="D66" s="77" t="s">
        <v>900</v>
      </c>
      <c r="E66" s="78"/>
      <c r="F66" s="77"/>
      <c r="G66" s="209" t="s">
        <v>80</v>
      </c>
      <c r="H66" s="75"/>
      <c r="I66" s="77"/>
      <c r="J66" s="79">
        <v>604.63</v>
      </c>
      <c r="K66" s="210"/>
      <c r="L66" s="211" t="s">
        <v>427</v>
      </c>
      <c r="M66" s="212">
        <f>IF(K66&lt;&gt;"",L66-K66,0)</f>
        <v>0</v>
      </c>
      <c r="N66" s="213">
        <v>604.63</v>
      </c>
      <c r="O66" s="214">
        <f>IF(K66&lt;&gt;"",N66*M66,0)</f>
        <v>0</v>
      </c>
      <c r="P66">
        <f>IF(K66&lt;&gt;"",N66,0)</f>
        <v>0</v>
      </c>
    </row>
    <row r="67" spans="1:16">
      <c r="A67" s="208">
        <v>247</v>
      </c>
      <c r="B67" s="75" t="s">
        <v>427</v>
      </c>
      <c r="C67" s="76" t="s">
        <v>899</v>
      </c>
      <c r="D67" s="77" t="s">
        <v>900</v>
      </c>
      <c r="E67" s="78"/>
      <c r="F67" s="77"/>
      <c r="G67" s="209" t="s">
        <v>80</v>
      </c>
      <c r="H67" s="75"/>
      <c r="I67" s="77"/>
      <c r="J67" s="79">
        <v>3030.48</v>
      </c>
      <c r="K67" s="210"/>
      <c r="L67" s="211" t="s">
        <v>427</v>
      </c>
      <c r="M67" s="212">
        <f>IF(K67&lt;&gt;"",L67-K67,0)</f>
        <v>0</v>
      </c>
      <c r="N67" s="213">
        <v>3030.48</v>
      </c>
      <c r="O67" s="214">
        <f>IF(K67&lt;&gt;"",N67*M67,0)</f>
        <v>0</v>
      </c>
      <c r="P67">
        <f>IF(K67&lt;&gt;"",N67,0)</f>
        <v>0</v>
      </c>
    </row>
    <row r="68" spans="1:16">
      <c r="A68" s="208">
        <v>248</v>
      </c>
      <c r="B68" s="75" t="s">
        <v>427</v>
      </c>
      <c r="C68" s="76" t="s">
        <v>899</v>
      </c>
      <c r="D68" s="77" t="s">
        <v>900</v>
      </c>
      <c r="E68" s="78"/>
      <c r="F68" s="77"/>
      <c r="G68" s="209" t="s">
        <v>80</v>
      </c>
      <c r="H68" s="75"/>
      <c r="I68" s="77"/>
      <c r="J68" s="79">
        <v>825.34</v>
      </c>
      <c r="K68" s="210"/>
      <c r="L68" s="211" t="s">
        <v>427</v>
      </c>
      <c r="M68" s="212">
        <f>IF(K68&lt;&gt;"",L68-K68,0)</f>
        <v>0</v>
      </c>
      <c r="N68" s="213">
        <v>825.34</v>
      </c>
      <c r="O68" s="214">
        <f>IF(K68&lt;&gt;"",N68*M68,0)</f>
        <v>0</v>
      </c>
      <c r="P68">
        <f>IF(K68&lt;&gt;"",N68,0)</f>
        <v>0</v>
      </c>
    </row>
    <row r="69" spans="1:16">
      <c r="A69" s="208">
        <v>249</v>
      </c>
      <c r="B69" s="75" t="s">
        <v>427</v>
      </c>
      <c r="C69" s="76" t="s">
        <v>899</v>
      </c>
      <c r="D69" s="77" t="s">
        <v>900</v>
      </c>
      <c r="E69" s="78"/>
      <c r="F69" s="77"/>
      <c r="G69" s="209" t="s">
        <v>80</v>
      </c>
      <c r="H69" s="75"/>
      <c r="I69" s="77"/>
      <c r="J69" s="79">
        <v>1847.53</v>
      </c>
      <c r="K69" s="210"/>
      <c r="L69" s="211" t="s">
        <v>427</v>
      </c>
      <c r="M69" s="212">
        <f>IF(K69&lt;&gt;"",L69-K69,0)</f>
        <v>0</v>
      </c>
      <c r="N69" s="213">
        <v>1847.53</v>
      </c>
      <c r="O69" s="214">
        <f>IF(K69&lt;&gt;"",N69*M69,0)</f>
        <v>0</v>
      </c>
      <c r="P69">
        <f>IF(K69&lt;&gt;"",N69,0)</f>
        <v>0</v>
      </c>
    </row>
    <row r="70" spans="1:16">
      <c r="A70" s="208">
        <v>250</v>
      </c>
      <c r="B70" s="75" t="s">
        <v>427</v>
      </c>
      <c r="C70" s="76" t="s">
        <v>901</v>
      </c>
      <c r="D70" s="77" t="s">
        <v>900</v>
      </c>
      <c r="E70" s="78"/>
      <c r="F70" s="77"/>
      <c r="G70" s="209" t="s">
        <v>80</v>
      </c>
      <c r="H70" s="75"/>
      <c r="I70" s="77"/>
      <c r="J70" s="79">
        <v>166.67</v>
      </c>
      <c r="K70" s="210"/>
      <c r="L70" s="211" t="s">
        <v>427</v>
      </c>
      <c r="M70" s="212">
        <f>IF(K70&lt;&gt;"",L70-K70,0)</f>
        <v>0</v>
      </c>
      <c r="N70" s="213">
        <v>166.67</v>
      </c>
      <c r="O70" s="214">
        <f>IF(K70&lt;&gt;"",N70*M70,0)</f>
        <v>0</v>
      </c>
      <c r="P70">
        <f>IF(K70&lt;&gt;"",N70,0)</f>
        <v>0</v>
      </c>
    </row>
    <row r="71" spans="1:16">
      <c r="A71" s="208">
        <v>251</v>
      </c>
      <c r="B71" s="75" t="s">
        <v>427</v>
      </c>
      <c r="C71" s="76" t="s">
        <v>901</v>
      </c>
      <c r="D71" s="77" t="s">
        <v>900</v>
      </c>
      <c r="E71" s="78"/>
      <c r="F71" s="77"/>
      <c r="G71" s="209" t="s">
        <v>80</v>
      </c>
      <c r="H71" s="75"/>
      <c r="I71" s="77"/>
      <c r="J71" s="79">
        <v>2340.04</v>
      </c>
      <c r="K71" s="210"/>
      <c r="L71" s="211" t="s">
        <v>427</v>
      </c>
      <c r="M71" s="212">
        <f>IF(K71&lt;&gt;"",L71-K71,0)</f>
        <v>0</v>
      </c>
      <c r="N71" s="213">
        <v>2340.04</v>
      </c>
      <c r="O71" s="214">
        <f>IF(K71&lt;&gt;"",N71*M71,0)</f>
        <v>0</v>
      </c>
      <c r="P71">
        <f>IF(K71&lt;&gt;"",N71,0)</f>
        <v>0</v>
      </c>
    </row>
    <row r="72" spans="1:16">
      <c r="A72" s="208">
        <v>252</v>
      </c>
      <c r="B72" s="75" t="s">
        <v>427</v>
      </c>
      <c r="C72" s="76" t="s">
        <v>901</v>
      </c>
      <c r="D72" s="77" t="s">
        <v>900</v>
      </c>
      <c r="E72" s="78"/>
      <c r="F72" s="77"/>
      <c r="G72" s="209" t="s">
        <v>80</v>
      </c>
      <c r="H72" s="75"/>
      <c r="I72" s="77"/>
      <c r="J72" s="79">
        <v>1906.02</v>
      </c>
      <c r="K72" s="210"/>
      <c r="L72" s="211" t="s">
        <v>427</v>
      </c>
      <c r="M72" s="212">
        <f>IF(K72&lt;&gt;"",L72-K72,0)</f>
        <v>0</v>
      </c>
      <c r="N72" s="213">
        <v>1906.02</v>
      </c>
      <c r="O72" s="214">
        <f>IF(K72&lt;&gt;"",N72*M72,0)</f>
        <v>0</v>
      </c>
      <c r="P72">
        <f>IF(K72&lt;&gt;"",N72,0)</f>
        <v>0</v>
      </c>
    </row>
    <row r="73" spans="1:16">
      <c r="A73" s="208">
        <v>253</v>
      </c>
      <c r="B73" s="75" t="s">
        <v>427</v>
      </c>
      <c r="C73" s="76" t="s">
        <v>901</v>
      </c>
      <c r="D73" s="77" t="s">
        <v>900</v>
      </c>
      <c r="E73" s="78"/>
      <c r="F73" s="77"/>
      <c r="G73" s="209" t="s">
        <v>80</v>
      </c>
      <c r="H73" s="75"/>
      <c r="I73" s="77"/>
      <c r="J73" s="79">
        <v>2017.63</v>
      </c>
      <c r="K73" s="210"/>
      <c r="L73" s="211" t="s">
        <v>427</v>
      </c>
      <c r="M73" s="212">
        <f>IF(K73&lt;&gt;"",L73-K73,0)</f>
        <v>0</v>
      </c>
      <c r="N73" s="213">
        <v>2017.63</v>
      </c>
      <c r="O73" s="214">
        <f>IF(K73&lt;&gt;"",N73*M73,0)</f>
        <v>0</v>
      </c>
      <c r="P73">
        <f>IF(K73&lt;&gt;"",N73,0)</f>
        <v>0</v>
      </c>
    </row>
    <row r="74" spans="1:16">
      <c r="A74" s="208">
        <v>254</v>
      </c>
      <c r="B74" s="75" t="s">
        <v>427</v>
      </c>
      <c r="C74" s="76" t="s">
        <v>901</v>
      </c>
      <c r="D74" s="77" t="s">
        <v>900</v>
      </c>
      <c r="E74" s="78"/>
      <c r="F74" s="77"/>
      <c r="G74" s="209" t="s">
        <v>80</v>
      </c>
      <c r="H74" s="75"/>
      <c r="I74" s="77"/>
      <c r="J74" s="79">
        <v>1041.24</v>
      </c>
      <c r="K74" s="210"/>
      <c r="L74" s="211" t="s">
        <v>427</v>
      </c>
      <c r="M74" s="212">
        <f>IF(K74&lt;&gt;"",L74-K74,0)</f>
        <v>0</v>
      </c>
      <c r="N74" s="213">
        <v>1041.24</v>
      </c>
      <c r="O74" s="214">
        <f>IF(K74&lt;&gt;"",N74*M74,0)</f>
        <v>0</v>
      </c>
      <c r="P74">
        <f>IF(K74&lt;&gt;"",N74,0)</f>
        <v>0</v>
      </c>
    </row>
    <row r="75" spans="1:16">
      <c r="A75" s="208">
        <v>255</v>
      </c>
      <c r="B75" s="75" t="s">
        <v>427</v>
      </c>
      <c r="C75" s="76" t="s">
        <v>901</v>
      </c>
      <c r="D75" s="77" t="s">
        <v>900</v>
      </c>
      <c r="E75" s="78"/>
      <c r="F75" s="77"/>
      <c r="G75" s="209" t="s">
        <v>80</v>
      </c>
      <c r="H75" s="75"/>
      <c r="I75" s="77"/>
      <c r="J75" s="79">
        <v>711.48</v>
      </c>
      <c r="K75" s="210"/>
      <c r="L75" s="211" t="s">
        <v>427</v>
      </c>
      <c r="M75" s="212">
        <f>IF(K75&lt;&gt;"",L75-K75,0)</f>
        <v>0</v>
      </c>
      <c r="N75" s="213">
        <v>711.48</v>
      </c>
      <c r="O75" s="214">
        <f>IF(K75&lt;&gt;"",N75*M75,0)</f>
        <v>0</v>
      </c>
      <c r="P75">
        <f>IF(K75&lt;&gt;"",N75,0)</f>
        <v>0</v>
      </c>
    </row>
    <row r="76" spans="1:16">
      <c r="A76" s="208">
        <v>256</v>
      </c>
      <c r="B76" s="75" t="s">
        <v>427</v>
      </c>
      <c r="C76" s="76" t="s">
        <v>901</v>
      </c>
      <c r="D76" s="77" t="s">
        <v>900</v>
      </c>
      <c r="E76" s="78"/>
      <c r="F76" s="77"/>
      <c r="G76" s="209" t="s">
        <v>80</v>
      </c>
      <c r="H76" s="75"/>
      <c r="I76" s="77"/>
      <c r="J76" s="79">
        <v>1463.34</v>
      </c>
      <c r="K76" s="210"/>
      <c r="L76" s="211" t="s">
        <v>427</v>
      </c>
      <c r="M76" s="212">
        <f>IF(K76&lt;&gt;"",L76-K76,0)</f>
        <v>0</v>
      </c>
      <c r="N76" s="213">
        <v>1463.34</v>
      </c>
      <c r="O76" s="214">
        <f>IF(K76&lt;&gt;"",N76*M76,0)</f>
        <v>0</v>
      </c>
      <c r="P76">
        <f>IF(K76&lt;&gt;"",N76,0)</f>
        <v>0</v>
      </c>
    </row>
    <row r="77" spans="1:16">
      <c r="A77" s="208">
        <v>257</v>
      </c>
      <c r="B77" s="75" t="s">
        <v>427</v>
      </c>
      <c r="C77" s="76" t="s">
        <v>901</v>
      </c>
      <c r="D77" s="77" t="s">
        <v>900</v>
      </c>
      <c r="E77" s="78"/>
      <c r="F77" s="77"/>
      <c r="G77" s="209" t="s">
        <v>80</v>
      </c>
      <c r="H77" s="75"/>
      <c r="I77" s="77"/>
      <c r="J77" s="79">
        <v>761.88</v>
      </c>
      <c r="K77" s="210"/>
      <c r="L77" s="211" t="s">
        <v>427</v>
      </c>
      <c r="M77" s="212">
        <f>IF(K77&lt;&gt;"",L77-K77,0)</f>
        <v>0</v>
      </c>
      <c r="N77" s="213">
        <v>761.88</v>
      </c>
      <c r="O77" s="214">
        <f>IF(K77&lt;&gt;"",N77*M77,0)</f>
        <v>0</v>
      </c>
      <c r="P77">
        <f>IF(K77&lt;&gt;"",N77,0)</f>
        <v>0</v>
      </c>
    </row>
    <row r="78" spans="1:16">
      <c r="A78" s="208">
        <v>258</v>
      </c>
      <c r="B78" s="75" t="s">
        <v>427</v>
      </c>
      <c r="C78" s="76" t="s">
        <v>902</v>
      </c>
      <c r="D78" s="77" t="s">
        <v>903</v>
      </c>
      <c r="E78" s="78"/>
      <c r="F78" s="77"/>
      <c r="G78" s="209" t="s">
        <v>80</v>
      </c>
      <c r="H78" s="75"/>
      <c r="I78" s="77"/>
      <c r="J78" s="79">
        <v>210.68</v>
      </c>
      <c r="K78" s="210"/>
      <c r="L78" s="211" t="s">
        <v>427</v>
      </c>
      <c r="M78" s="212">
        <f>IF(K78&lt;&gt;"",L78-K78,0)</f>
        <v>0</v>
      </c>
      <c r="N78" s="213">
        <v>210.68</v>
      </c>
      <c r="O78" s="214">
        <f>IF(K78&lt;&gt;"",N78*M78,0)</f>
        <v>0</v>
      </c>
      <c r="P78">
        <f>IF(K78&lt;&gt;"",N78,0)</f>
        <v>0</v>
      </c>
    </row>
    <row r="79" spans="1:16">
      <c r="A79" s="208">
        <v>259</v>
      </c>
      <c r="B79" s="75" t="s">
        <v>427</v>
      </c>
      <c r="C79" s="76" t="s">
        <v>902</v>
      </c>
      <c r="D79" s="77" t="s">
        <v>903</v>
      </c>
      <c r="E79" s="78"/>
      <c r="F79" s="77"/>
      <c r="G79" s="209" t="s">
        <v>80</v>
      </c>
      <c r="H79" s="75"/>
      <c r="I79" s="77"/>
      <c r="J79" s="79">
        <v>3207.02</v>
      </c>
      <c r="K79" s="210"/>
      <c r="L79" s="211" t="s">
        <v>427</v>
      </c>
      <c r="M79" s="212">
        <f>IF(K79&lt;&gt;"",L79-K79,0)</f>
        <v>0</v>
      </c>
      <c r="N79" s="213">
        <v>3207.02</v>
      </c>
      <c r="O79" s="214">
        <f>IF(K79&lt;&gt;"",N79*M79,0)</f>
        <v>0</v>
      </c>
      <c r="P79">
        <f>IF(K79&lt;&gt;"",N79,0)</f>
        <v>0</v>
      </c>
    </row>
    <row r="80" spans="1:16">
      <c r="A80" s="208">
        <v>261</v>
      </c>
      <c r="B80" s="75" t="s">
        <v>539</v>
      </c>
      <c r="C80" s="76" t="s">
        <v>904</v>
      </c>
      <c r="D80" s="77" t="s">
        <v>905</v>
      </c>
      <c r="E80" s="78"/>
      <c r="F80" s="77"/>
      <c r="G80" s="209" t="s">
        <v>133</v>
      </c>
      <c r="H80" s="75"/>
      <c r="I80" s="77"/>
      <c r="J80" s="79">
        <v>132.36000000000001</v>
      </c>
      <c r="K80" s="210"/>
      <c r="L80" s="211" t="s">
        <v>539</v>
      </c>
      <c r="M80" s="212">
        <f>IF(K80&lt;&gt;"",L80-K80,0)</f>
        <v>0</v>
      </c>
      <c r="N80" s="213">
        <v>132.36000000000001</v>
      </c>
      <c r="O80" s="214">
        <f>IF(K80&lt;&gt;"",N80*M80,0)</f>
        <v>0</v>
      </c>
      <c r="P80">
        <f>IF(K80&lt;&gt;"",N80,0)</f>
        <v>0</v>
      </c>
    </row>
    <row r="81" spans="1:16">
      <c r="A81" s="208">
        <v>262</v>
      </c>
      <c r="B81" s="75" t="s">
        <v>539</v>
      </c>
      <c r="C81" s="76" t="s">
        <v>904</v>
      </c>
      <c r="D81" s="77" t="s">
        <v>905</v>
      </c>
      <c r="E81" s="78"/>
      <c r="F81" s="77"/>
      <c r="G81" s="209" t="s">
        <v>133</v>
      </c>
      <c r="H81" s="75"/>
      <c r="I81" s="77"/>
      <c r="J81" s="79">
        <v>123.25</v>
      </c>
      <c r="K81" s="210"/>
      <c r="L81" s="211" t="s">
        <v>539</v>
      </c>
      <c r="M81" s="212">
        <f>IF(K81&lt;&gt;"",L81-K81,0)</f>
        <v>0</v>
      </c>
      <c r="N81" s="213">
        <v>123.25</v>
      </c>
      <c r="O81" s="214">
        <f>IF(K81&lt;&gt;"",N81*M81,0)</f>
        <v>0</v>
      </c>
      <c r="P81">
        <f>IF(K81&lt;&gt;"",N81,0)</f>
        <v>0</v>
      </c>
    </row>
    <row r="82" spans="1:16">
      <c r="A82" s="208">
        <v>267</v>
      </c>
      <c r="B82" s="75" t="s">
        <v>539</v>
      </c>
      <c r="C82" s="76" t="s">
        <v>826</v>
      </c>
      <c r="D82" s="77" t="s">
        <v>827</v>
      </c>
      <c r="E82" s="78"/>
      <c r="F82" s="77"/>
      <c r="G82" s="209" t="s">
        <v>80</v>
      </c>
      <c r="H82" s="75"/>
      <c r="I82" s="77"/>
      <c r="J82" s="79">
        <v>142.72</v>
      </c>
      <c r="K82" s="210"/>
      <c r="L82" s="211" t="s">
        <v>539</v>
      </c>
      <c r="M82" s="212">
        <f>IF(K82&lt;&gt;"",L82-K82,0)</f>
        <v>0</v>
      </c>
      <c r="N82" s="213">
        <v>142.72</v>
      </c>
      <c r="O82" s="214">
        <f>IF(K82&lt;&gt;"",N82*M82,0)</f>
        <v>0</v>
      </c>
      <c r="P82">
        <f>IF(K82&lt;&gt;"",N82,0)</f>
        <v>0</v>
      </c>
    </row>
    <row r="83" spans="1:16">
      <c r="A83" s="208">
        <v>277</v>
      </c>
      <c r="B83" s="75" t="s">
        <v>611</v>
      </c>
      <c r="C83" s="76" t="s">
        <v>828</v>
      </c>
      <c r="D83" s="77" t="s">
        <v>906</v>
      </c>
      <c r="E83" s="78"/>
      <c r="F83" s="77"/>
      <c r="G83" s="209" t="s">
        <v>80</v>
      </c>
      <c r="H83" s="75"/>
      <c r="I83" s="77"/>
      <c r="J83" s="79">
        <v>289.60000000000002</v>
      </c>
      <c r="K83" s="210"/>
      <c r="L83" s="211" t="s">
        <v>611</v>
      </c>
      <c r="M83" s="212">
        <f>IF(K83&lt;&gt;"",L83-K83,0)</f>
        <v>0</v>
      </c>
      <c r="N83" s="213">
        <v>289.60000000000002</v>
      </c>
      <c r="O83" s="214">
        <f>IF(K83&lt;&gt;"",N83*M83,0)</f>
        <v>0</v>
      </c>
      <c r="P83">
        <f>IF(K83&lt;&gt;"",N83,0)</f>
        <v>0</v>
      </c>
    </row>
    <row r="84" spans="1:16">
      <c r="A84" s="208">
        <v>278</v>
      </c>
      <c r="B84" s="75" t="s">
        <v>611</v>
      </c>
      <c r="C84" s="76" t="s">
        <v>828</v>
      </c>
      <c r="D84" s="77" t="s">
        <v>907</v>
      </c>
      <c r="E84" s="78"/>
      <c r="F84" s="77"/>
      <c r="G84" s="209" t="s">
        <v>80</v>
      </c>
      <c r="H84" s="75"/>
      <c r="I84" s="77"/>
      <c r="J84" s="79">
        <v>650</v>
      </c>
      <c r="K84" s="210"/>
      <c r="L84" s="211" t="s">
        <v>611</v>
      </c>
      <c r="M84" s="212">
        <f>IF(K84&lt;&gt;"",L84-K84,0)</f>
        <v>0</v>
      </c>
      <c r="N84" s="213">
        <v>650</v>
      </c>
      <c r="O84" s="214">
        <f>IF(K84&lt;&gt;"",N84*M84,0)</f>
        <v>0</v>
      </c>
      <c r="P84">
        <f>IF(K84&lt;&gt;"",N84,0)</f>
        <v>0</v>
      </c>
    </row>
    <row r="85" spans="1:16">
      <c r="A85" s="208">
        <v>279</v>
      </c>
      <c r="B85" s="75" t="s">
        <v>611</v>
      </c>
      <c r="C85" s="76" t="s">
        <v>828</v>
      </c>
      <c r="D85" s="77" t="s">
        <v>908</v>
      </c>
      <c r="E85" s="78"/>
      <c r="F85" s="77"/>
      <c r="G85" s="209" t="s">
        <v>80</v>
      </c>
      <c r="H85" s="75"/>
      <c r="I85" s="77"/>
      <c r="J85" s="79">
        <v>205.2</v>
      </c>
      <c r="K85" s="210"/>
      <c r="L85" s="211" t="s">
        <v>611</v>
      </c>
      <c r="M85" s="212">
        <f>IF(K85&lt;&gt;"",L85-K85,0)</f>
        <v>0</v>
      </c>
      <c r="N85" s="213">
        <v>205.2</v>
      </c>
      <c r="O85" s="214">
        <f>IF(K85&lt;&gt;"",N85*M85,0)</f>
        <v>0</v>
      </c>
      <c r="P85">
        <f>IF(K85&lt;&gt;"",N85,0)</f>
        <v>0</v>
      </c>
    </row>
    <row r="86" spans="1:16">
      <c r="A86" s="208">
        <v>280</v>
      </c>
      <c r="B86" s="75" t="s">
        <v>611</v>
      </c>
      <c r="C86" s="76" t="s">
        <v>828</v>
      </c>
      <c r="D86" s="77" t="s">
        <v>906</v>
      </c>
      <c r="E86" s="78"/>
      <c r="F86" s="77"/>
      <c r="G86" s="209" t="s">
        <v>80</v>
      </c>
      <c r="H86" s="75"/>
      <c r="I86" s="77"/>
      <c r="J86" s="79">
        <v>101.4</v>
      </c>
      <c r="K86" s="210"/>
      <c r="L86" s="211" t="s">
        <v>611</v>
      </c>
      <c r="M86" s="212">
        <f>IF(K86&lt;&gt;"",L86-K86,0)</f>
        <v>0</v>
      </c>
      <c r="N86" s="213">
        <v>101.4</v>
      </c>
      <c r="O86" s="214">
        <f>IF(K86&lt;&gt;"",N86*M86,0)</f>
        <v>0</v>
      </c>
      <c r="P86">
        <f>IF(K86&lt;&gt;"",N86,0)</f>
        <v>0</v>
      </c>
    </row>
    <row r="87" spans="1:16">
      <c r="A87" s="208">
        <v>281</v>
      </c>
      <c r="B87" s="75" t="s">
        <v>611</v>
      </c>
      <c r="C87" s="76" t="s">
        <v>828</v>
      </c>
      <c r="D87" s="77" t="s">
        <v>909</v>
      </c>
      <c r="E87" s="78"/>
      <c r="F87" s="77"/>
      <c r="G87" s="209" t="s">
        <v>80</v>
      </c>
      <c r="H87" s="75"/>
      <c r="I87" s="77"/>
      <c r="J87" s="79">
        <v>31.95</v>
      </c>
      <c r="K87" s="210"/>
      <c r="L87" s="211" t="s">
        <v>611</v>
      </c>
      <c r="M87" s="212">
        <f>IF(K87&lt;&gt;"",L87-K87,0)</f>
        <v>0</v>
      </c>
      <c r="N87" s="213">
        <v>31.95</v>
      </c>
      <c r="O87" s="214">
        <f>IF(K87&lt;&gt;"",N87*M87,0)</f>
        <v>0</v>
      </c>
      <c r="P87">
        <f>IF(K87&lt;&gt;"",N87,0)</f>
        <v>0</v>
      </c>
    </row>
    <row r="88" spans="1:16">
      <c r="A88" s="208">
        <v>282</v>
      </c>
      <c r="B88" s="75" t="s">
        <v>611</v>
      </c>
      <c r="C88" s="76" t="s">
        <v>828</v>
      </c>
      <c r="D88" s="77" t="s">
        <v>910</v>
      </c>
      <c r="E88" s="78"/>
      <c r="F88" s="77"/>
      <c r="G88" s="209" t="s">
        <v>80</v>
      </c>
      <c r="H88" s="75"/>
      <c r="I88" s="77"/>
      <c r="J88" s="79">
        <v>35.4</v>
      </c>
      <c r="K88" s="210"/>
      <c r="L88" s="211" t="s">
        <v>611</v>
      </c>
      <c r="M88" s="212">
        <f>IF(K88&lt;&gt;"",L88-K88,0)</f>
        <v>0</v>
      </c>
      <c r="N88" s="213">
        <v>35.4</v>
      </c>
      <c r="O88" s="214">
        <f>IF(K88&lt;&gt;"",N88*M88,0)</f>
        <v>0</v>
      </c>
      <c r="P88">
        <f>IF(K88&lt;&gt;"",N88,0)</f>
        <v>0</v>
      </c>
    </row>
    <row r="89" spans="1:16">
      <c r="A89" s="208">
        <v>290</v>
      </c>
      <c r="B89" s="75" t="s">
        <v>573</v>
      </c>
      <c r="C89" s="76" t="s">
        <v>826</v>
      </c>
      <c r="D89" s="77" t="s">
        <v>827</v>
      </c>
      <c r="E89" s="78"/>
      <c r="F89" s="77"/>
      <c r="G89" s="209" t="s">
        <v>80</v>
      </c>
      <c r="H89" s="75"/>
      <c r="I89" s="77"/>
      <c r="J89" s="79">
        <v>142.72</v>
      </c>
      <c r="K89" s="210"/>
      <c r="L89" s="211" t="s">
        <v>573</v>
      </c>
      <c r="M89" s="212">
        <f>IF(K89&lt;&gt;"",L89-K89,0)</f>
        <v>0</v>
      </c>
      <c r="N89" s="213">
        <v>142.72</v>
      </c>
      <c r="O89" s="214">
        <f>IF(K89&lt;&gt;"",N89*M89,0)</f>
        <v>0</v>
      </c>
      <c r="P89">
        <f>IF(K89&lt;&gt;"",N89,0)</f>
        <v>0</v>
      </c>
    </row>
    <row r="90" spans="1:16">
      <c r="A90" s="208">
        <v>298</v>
      </c>
      <c r="B90" s="75" t="s">
        <v>573</v>
      </c>
      <c r="C90" s="76" t="s">
        <v>852</v>
      </c>
      <c r="D90" s="77" t="s">
        <v>911</v>
      </c>
      <c r="E90" s="78"/>
      <c r="F90" s="77"/>
      <c r="G90" s="209" t="s">
        <v>650</v>
      </c>
      <c r="H90" s="75"/>
      <c r="I90" s="77"/>
      <c r="J90" s="79">
        <v>1792.67</v>
      </c>
      <c r="K90" s="210"/>
      <c r="L90" s="211" t="s">
        <v>573</v>
      </c>
      <c r="M90" s="212">
        <f>IF(K90&lt;&gt;"",L90-K90,0)</f>
        <v>0</v>
      </c>
      <c r="N90" s="213">
        <v>1792.67</v>
      </c>
      <c r="O90" s="214">
        <f>IF(K90&lt;&gt;"",N90*M90,0)</f>
        <v>0</v>
      </c>
      <c r="P90">
        <f>IF(K90&lt;&gt;"",N90,0)</f>
        <v>0</v>
      </c>
    </row>
    <row r="91" spans="1:16">
      <c r="A91" s="208">
        <v>299</v>
      </c>
      <c r="B91" s="75" t="s">
        <v>687</v>
      </c>
      <c r="C91" s="76" t="s">
        <v>828</v>
      </c>
      <c r="D91" s="77" t="s">
        <v>912</v>
      </c>
      <c r="E91" s="78"/>
      <c r="F91" s="77"/>
      <c r="G91" s="209" t="s">
        <v>80</v>
      </c>
      <c r="H91" s="75"/>
      <c r="I91" s="77"/>
      <c r="J91" s="79">
        <v>133</v>
      </c>
      <c r="K91" s="210"/>
      <c r="L91" s="211" t="s">
        <v>687</v>
      </c>
      <c r="M91" s="212">
        <f>IF(K91&lt;&gt;"",L91-K91,0)</f>
        <v>0</v>
      </c>
      <c r="N91" s="213">
        <v>133</v>
      </c>
      <c r="O91" s="214">
        <f>IF(K91&lt;&gt;"",N91*M91,0)</f>
        <v>0</v>
      </c>
      <c r="P91">
        <f>IF(K91&lt;&gt;"",N91,0)</f>
        <v>0</v>
      </c>
    </row>
    <row r="92" spans="1:16">
      <c r="A92" s="208">
        <v>300</v>
      </c>
      <c r="B92" s="75" t="s">
        <v>687</v>
      </c>
      <c r="C92" s="76" t="s">
        <v>828</v>
      </c>
      <c r="D92" s="77" t="s">
        <v>913</v>
      </c>
      <c r="E92" s="78"/>
      <c r="F92" s="77"/>
      <c r="G92" s="209" t="s">
        <v>80</v>
      </c>
      <c r="H92" s="75"/>
      <c r="I92" s="77"/>
      <c r="J92" s="79">
        <v>23</v>
      </c>
      <c r="K92" s="210"/>
      <c r="L92" s="211" t="s">
        <v>687</v>
      </c>
      <c r="M92" s="212">
        <f>IF(K92&lt;&gt;"",L92-K92,0)</f>
        <v>0</v>
      </c>
      <c r="N92" s="213">
        <v>23</v>
      </c>
      <c r="O92" s="214">
        <f>IF(K92&lt;&gt;"",N92*M92,0)</f>
        <v>0</v>
      </c>
      <c r="P92">
        <f>IF(K92&lt;&gt;"",N92,0)</f>
        <v>0</v>
      </c>
    </row>
    <row r="93" spans="1:16">
      <c r="A93" s="208">
        <v>318</v>
      </c>
      <c r="B93" s="75" t="s">
        <v>717</v>
      </c>
      <c r="C93" s="76" t="s">
        <v>852</v>
      </c>
      <c r="D93" s="77" t="s">
        <v>914</v>
      </c>
      <c r="E93" s="78"/>
      <c r="F93" s="77"/>
      <c r="G93" s="209" t="s">
        <v>650</v>
      </c>
      <c r="H93" s="75"/>
      <c r="I93" s="77"/>
      <c r="J93" s="79">
        <v>1447.44</v>
      </c>
      <c r="K93" s="210"/>
      <c r="L93" s="211" t="s">
        <v>717</v>
      </c>
      <c r="M93" s="212">
        <f>IF(K93&lt;&gt;"",L93-K93,0)</f>
        <v>0</v>
      </c>
      <c r="N93" s="213">
        <v>1447.44</v>
      </c>
      <c r="O93" s="214">
        <f>IF(K93&lt;&gt;"",N93*M93,0)</f>
        <v>0</v>
      </c>
      <c r="P93">
        <f>IF(K93&lt;&gt;"",N93,0)</f>
        <v>0</v>
      </c>
    </row>
    <row r="94" spans="1:16">
      <c r="A94" s="208">
        <v>322</v>
      </c>
      <c r="B94" s="75" t="s">
        <v>717</v>
      </c>
      <c r="C94" s="76" t="s">
        <v>826</v>
      </c>
      <c r="D94" s="77" t="s">
        <v>827</v>
      </c>
      <c r="E94" s="78"/>
      <c r="F94" s="77"/>
      <c r="G94" s="209" t="s">
        <v>80</v>
      </c>
      <c r="H94" s="75"/>
      <c r="I94" s="77"/>
      <c r="J94" s="79">
        <v>142.72</v>
      </c>
      <c r="K94" s="210"/>
      <c r="L94" s="211" t="s">
        <v>717</v>
      </c>
      <c r="M94" s="212">
        <f>IF(K94&lt;&gt;"",L94-K94,0)</f>
        <v>0</v>
      </c>
      <c r="N94" s="213">
        <v>142.72</v>
      </c>
      <c r="O94" s="214">
        <f>IF(K94&lt;&gt;"",N94*M94,0)</f>
        <v>0</v>
      </c>
      <c r="P94">
        <f>IF(K94&lt;&gt;"",N94,0)</f>
        <v>0</v>
      </c>
    </row>
    <row r="95" spans="1:16">
      <c r="A95" s="208">
        <v>329</v>
      </c>
      <c r="B95" s="75" t="s">
        <v>709</v>
      </c>
      <c r="C95" s="76" t="s">
        <v>850</v>
      </c>
      <c r="D95" s="77" t="s">
        <v>915</v>
      </c>
      <c r="E95" s="78"/>
      <c r="F95" s="77"/>
      <c r="G95" s="209" t="s">
        <v>80</v>
      </c>
      <c r="H95" s="75"/>
      <c r="I95" s="77"/>
      <c r="J95" s="79">
        <v>1351.5</v>
      </c>
      <c r="K95" s="210"/>
      <c r="L95" s="211" t="s">
        <v>709</v>
      </c>
      <c r="M95" s="212">
        <f>IF(K95&lt;&gt;"",L95-K95,0)</f>
        <v>0</v>
      </c>
      <c r="N95" s="213">
        <v>1351.5</v>
      </c>
      <c r="O95" s="214">
        <f>IF(K95&lt;&gt;"",N95*M95,0)</f>
        <v>0</v>
      </c>
      <c r="P95">
        <f>IF(K95&lt;&gt;"",N95,0)</f>
        <v>0</v>
      </c>
    </row>
    <row r="96" spans="1:16">
      <c r="A96" s="208">
        <v>330</v>
      </c>
      <c r="B96" s="75" t="s">
        <v>709</v>
      </c>
      <c r="C96" s="76" t="s">
        <v>916</v>
      </c>
      <c r="D96" s="77" t="s">
        <v>917</v>
      </c>
      <c r="E96" s="78"/>
      <c r="F96" s="77"/>
      <c r="G96" s="209" t="s">
        <v>80</v>
      </c>
      <c r="H96" s="75"/>
      <c r="I96" s="77"/>
      <c r="J96" s="79">
        <v>300</v>
      </c>
      <c r="K96" s="210"/>
      <c r="L96" s="211" t="s">
        <v>709</v>
      </c>
      <c r="M96" s="212">
        <f>IF(K96&lt;&gt;"",L96-K96,0)</f>
        <v>0</v>
      </c>
      <c r="N96" s="213">
        <v>300</v>
      </c>
      <c r="O96" s="214">
        <f>IF(K96&lt;&gt;"",N96*M96,0)</f>
        <v>0</v>
      </c>
      <c r="P96">
        <f>IF(K96&lt;&gt;"",N96,0)</f>
        <v>0</v>
      </c>
    </row>
    <row r="97" spans="1:16">
      <c r="A97" s="208">
        <v>331</v>
      </c>
      <c r="B97" s="75" t="s">
        <v>433</v>
      </c>
      <c r="C97" s="76" t="s">
        <v>843</v>
      </c>
      <c r="D97" s="77" t="s">
        <v>918</v>
      </c>
      <c r="E97" s="78"/>
      <c r="F97" s="77"/>
      <c r="G97" s="209" t="s">
        <v>80</v>
      </c>
      <c r="H97" s="75"/>
      <c r="I97" s="77"/>
      <c r="J97" s="79">
        <v>100.55</v>
      </c>
      <c r="K97" s="210"/>
      <c r="L97" s="211" t="s">
        <v>433</v>
      </c>
      <c r="M97" s="212">
        <f>IF(K97&lt;&gt;"",L97-K97,0)</f>
        <v>0</v>
      </c>
      <c r="N97" s="213">
        <v>100.55</v>
      </c>
      <c r="O97" s="214">
        <f>IF(K97&lt;&gt;"",N97*M97,0)</f>
        <v>0</v>
      </c>
      <c r="P97">
        <f>IF(K97&lt;&gt;"",N97,0)</f>
        <v>0</v>
      </c>
    </row>
    <row r="98" spans="1:16">
      <c r="A98" s="208">
        <v>337</v>
      </c>
      <c r="B98" s="75" t="s">
        <v>697</v>
      </c>
      <c r="C98" s="76" t="s">
        <v>919</v>
      </c>
      <c r="D98" s="77" t="s">
        <v>920</v>
      </c>
      <c r="E98" s="78"/>
      <c r="F98" s="77"/>
      <c r="G98" s="209" t="s">
        <v>80</v>
      </c>
      <c r="H98" s="75"/>
      <c r="I98" s="77"/>
      <c r="J98" s="79">
        <v>4766.74</v>
      </c>
      <c r="K98" s="210"/>
      <c r="L98" s="211" t="s">
        <v>697</v>
      </c>
      <c r="M98" s="212">
        <f>IF(K98&lt;&gt;"",L98-K98,0)</f>
        <v>0</v>
      </c>
      <c r="N98" s="213">
        <v>4766.74</v>
      </c>
      <c r="O98" s="214">
        <f>IF(K98&lt;&gt;"",N98*M98,0)</f>
        <v>0</v>
      </c>
      <c r="P98">
        <f>IF(K98&lt;&gt;"",N98,0)</f>
        <v>0</v>
      </c>
    </row>
    <row r="99" spans="1:16">
      <c r="A99" s="208">
        <v>343</v>
      </c>
      <c r="B99" s="75" t="s">
        <v>697</v>
      </c>
      <c r="C99" s="76" t="s">
        <v>921</v>
      </c>
      <c r="D99" s="77" t="s">
        <v>922</v>
      </c>
      <c r="E99" s="78"/>
      <c r="F99" s="77"/>
      <c r="G99" s="209" t="s">
        <v>80</v>
      </c>
      <c r="H99" s="75"/>
      <c r="I99" s="77"/>
      <c r="J99" s="79">
        <v>1500</v>
      </c>
      <c r="K99" s="210"/>
      <c r="L99" s="211" t="s">
        <v>697</v>
      </c>
      <c r="M99" s="212">
        <f>IF(K99&lt;&gt;"",L99-K99,0)</f>
        <v>0</v>
      </c>
      <c r="N99" s="213">
        <v>1500</v>
      </c>
      <c r="O99" s="214">
        <f>IF(K99&lt;&gt;"",N99*M99,0)</f>
        <v>0</v>
      </c>
      <c r="P99">
        <f>IF(K99&lt;&gt;"",N99,0)</f>
        <v>0</v>
      </c>
    </row>
    <row r="100" spans="1:16">
      <c r="A100" s="208">
        <v>344</v>
      </c>
      <c r="B100" s="75" t="s">
        <v>697</v>
      </c>
      <c r="C100" s="76" t="s">
        <v>923</v>
      </c>
      <c r="D100" s="77" t="s">
        <v>922</v>
      </c>
      <c r="E100" s="78"/>
      <c r="F100" s="77"/>
      <c r="G100" s="209" t="s">
        <v>80</v>
      </c>
      <c r="H100" s="75"/>
      <c r="I100" s="77"/>
      <c r="J100" s="79">
        <v>1500</v>
      </c>
      <c r="K100" s="210"/>
      <c r="L100" s="211" t="s">
        <v>697</v>
      </c>
      <c r="M100" s="212">
        <f>IF(K100&lt;&gt;"",L100-K100,0)</f>
        <v>0</v>
      </c>
      <c r="N100" s="213">
        <v>1500</v>
      </c>
      <c r="O100" s="214">
        <f>IF(K100&lt;&gt;"",N100*M100,0)</f>
        <v>0</v>
      </c>
      <c r="P100">
        <f>IF(K100&lt;&gt;"",N100,0)</f>
        <v>0</v>
      </c>
    </row>
    <row r="101" spans="1:16">
      <c r="A101" s="208">
        <v>345</v>
      </c>
      <c r="B101" s="75" t="s">
        <v>697</v>
      </c>
      <c r="C101" s="76" t="s">
        <v>924</v>
      </c>
      <c r="D101" s="77" t="s">
        <v>922</v>
      </c>
      <c r="E101" s="78"/>
      <c r="F101" s="77"/>
      <c r="G101" s="209" t="s">
        <v>80</v>
      </c>
      <c r="H101" s="75"/>
      <c r="I101" s="77"/>
      <c r="J101" s="79">
        <v>1500</v>
      </c>
      <c r="K101" s="210"/>
      <c r="L101" s="211" t="s">
        <v>697</v>
      </c>
      <c r="M101" s="212">
        <f>IF(K101&lt;&gt;"",L101-K101,0)</f>
        <v>0</v>
      </c>
      <c r="N101" s="213">
        <v>1500</v>
      </c>
      <c r="O101" s="214">
        <f>IF(K101&lt;&gt;"",N101*M101,0)</f>
        <v>0</v>
      </c>
      <c r="P101">
        <f>IF(K101&lt;&gt;"",N101,0)</f>
        <v>0</v>
      </c>
    </row>
    <row r="102" spans="1:16">
      <c r="A102" s="208">
        <v>346</v>
      </c>
      <c r="B102" s="75" t="s">
        <v>697</v>
      </c>
      <c r="C102" s="76" t="s">
        <v>925</v>
      </c>
      <c r="D102" s="77" t="s">
        <v>922</v>
      </c>
      <c r="E102" s="78"/>
      <c r="F102" s="77"/>
      <c r="G102" s="209" t="s">
        <v>80</v>
      </c>
      <c r="H102" s="75"/>
      <c r="I102" s="77"/>
      <c r="J102" s="79">
        <v>1500</v>
      </c>
      <c r="K102" s="210"/>
      <c r="L102" s="211" t="s">
        <v>697</v>
      </c>
      <c r="M102" s="212">
        <f>IF(K102&lt;&gt;"",L102-K102,0)</f>
        <v>0</v>
      </c>
      <c r="N102" s="213">
        <v>1500</v>
      </c>
      <c r="O102" s="214">
        <f>IF(K102&lt;&gt;"",N102*M102,0)</f>
        <v>0</v>
      </c>
      <c r="P102">
        <f>IF(K102&lt;&gt;"",N102,0)</f>
        <v>0</v>
      </c>
    </row>
    <row r="103" spans="1:16">
      <c r="A103" s="208">
        <v>347</v>
      </c>
      <c r="B103" s="75" t="s">
        <v>697</v>
      </c>
      <c r="C103" s="76" t="s">
        <v>926</v>
      </c>
      <c r="D103" s="77" t="s">
        <v>922</v>
      </c>
      <c r="E103" s="78"/>
      <c r="F103" s="77"/>
      <c r="G103" s="209" t="s">
        <v>80</v>
      </c>
      <c r="H103" s="75"/>
      <c r="I103" s="77"/>
      <c r="J103" s="79">
        <v>1500</v>
      </c>
      <c r="K103" s="210"/>
      <c r="L103" s="211" t="s">
        <v>697</v>
      </c>
      <c r="M103" s="212">
        <f>IF(K103&lt;&gt;"",L103-K103,0)</f>
        <v>0</v>
      </c>
      <c r="N103" s="213">
        <v>1500</v>
      </c>
      <c r="O103" s="214">
        <f>IF(K103&lt;&gt;"",N103*M103,0)</f>
        <v>0</v>
      </c>
      <c r="P103">
        <f>IF(K103&lt;&gt;"",N103,0)</f>
        <v>0</v>
      </c>
    </row>
    <row r="104" spans="1:16">
      <c r="A104" s="208">
        <v>348</v>
      </c>
      <c r="B104" s="75" t="s">
        <v>697</v>
      </c>
      <c r="C104" s="76" t="s">
        <v>826</v>
      </c>
      <c r="D104" s="77" t="s">
        <v>827</v>
      </c>
      <c r="E104" s="78"/>
      <c r="F104" s="77"/>
      <c r="G104" s="209" t="s">
        <v>80</v>
      </c>
      <c r="H104" s="75"/>
      <c r="I104" s="77"/>
      <c r="J104" s="79">
        <v>142.72</v>
      </c>
      <c r="K104" s="210"/>
      <c r="L104" s="211" t="s">
        <v>697</v>
      </c>
      <c r="M104" s="212">
        <f>IF(K104&lt;&gt;"",L104-K104,0)</f>
        <v>0</v>
      </c>
      <c r="N104" s="213">
        <v>142.72</v>
      </c>
      <c r="O104" s="214">
        <f>IF(K104&lt;&gt;"",N104*M104,0)</f>
        <v>0</v>
      </c>
      <c r="P104">
        <f>IF(K104&lt;&gt;"",N104,0)</f>
        <v>0</v>
      </c>
    </row>
    <row r="105" spans="1:16">
      <c r="A105" s="208">
        <v>356</v>
      </c>
      <c r="B105" s="75" t="s">
        <v>697</v>
      </c>
      <c r="C105" s="76" t="s">
        <v>826</v>
      </c>
      <c r="D105" s="77" t="s">
        <v>862</v>
      </c>
      <c r="E105" s="78"/>
      <c r="F105" s="77"/>
      <c r="G105" s="209" t="s">
        <v>80</v>
      </c>
      <c r="H105" s="75"/>
      <c r="I105" s="77"/>
      <c r="J105" s="79">
        <v>40.89</v>
      </c>
      <c r="K105" s="210"/>
      <c r="L105" s="211" t="s">
        <v>697</v>
      </c>
      <c r="M105" s="212">
        <f>IF(K105&lt;&gt;"",L105-K105,0)</f>
        <v>0</v>
      </c>
      <c r="N105" s="213">
        <v>40.89</v>
      </c>
      <c r="O105" s="214">
        <f>IF(K105&lt;&gt;"",N105*M105,0)</f>
        <v>0</v>
      </c>
      <c r="P105">
        <f>IF(K105&lt;&gt;"",N105,0)</f>
        <v>0</v>
      </c>
    </row>
    <row r="106" spans="1:16">
      <c r="A106" s="208">
        <v>357</v>
      </c>
      <c r="B106" s="75" t="s">
        <v>697</v>
      </c>
      <c r="C106" s="76" t="s">
        <v>826</v>
      </c>
      <c r="D106" s="77" t="s">
        <v>927</v>
      </c>
      <c r="E106" s="78"/>
      <c r="F106" s="77"/>
      <c r="G106" s="209" t="s">
        <v>80</v>
      </c>
      <c r="H106" s="75"/>
      <c r="I106" s="77"/>
      <c r="J106" s="79">
        <v>91.2</v>
      </c>
      <c r="K106" s="210"/>
      <c r="L106" s="211" t="s">
        <v>697</v>
      </c>
      <c r="M106" s="212">
        <f>IF(K106&lt;&gt;"",L106-K106,0)</f>
        <v>0</v>
      </c>
      <c r="N106" s="213">
        <v>91.2</v>
      </c>
      <c r="O106" s="214">
        <f>IF(K106&lt;&gt;"",N106*M106,0)</f>
        <v>0</v>
      </c>
      <c r="P106">
        <f>IF(K106&lt;&gt;"",N106,0)</f>
        <v>0</v>
      </c>
    </row>
    <row r="107" spans="1:16">
      <c r="A107" s="208">
        <v>358</v>
      </c>
      <c r="B107" s="75" t="s">
        <v>697</v>
      </c>
      <c r="C107" s="76" t="s">
        <v>826</v>
      </c>
      <c r="D107" s="77" t="s">
        <v>928</v>
      </c>
      <c r="E107" s="78"/>
      <c r="F107" s="77"/>
      <c r="G107" s="209" t="s">
        <v>80</v>
      </c>
      <c r="H107" s="75"/>
      <c r="I107" s="77"/>
      <c r="J107" s="79">
        <v>300.56</v>
      </c>
      <c r="K107" s="210"/>
      <c r="L107" s="211" t="s">
        <v>697</v>
      </c>
      <c r="M107" s="212">
        <f>IF(K107&lt;&gt;"",L107-K107,0)</f>
        <v>0</v>
      </c>
      <c r="N107" s="213">
        <v>300.56</v>
      </c>
      <c r="O107" s="214">
        <f>IF(K107&lt;&gt;"",N107*M107,0)</f>
        <v>0</v>
      </c>
      <c r="P107">
        <f>IF(K107&lt;&gt;"",N107,0)</f>
        <v>0</v>
      </c>
    </row>
    <row r="108" spans="1:16">
      <c r="A108" s="208">
        <v>361</v>
      </c>
      <c r="B108" s="75" t="s">
        <v>697</v>
      </c>
      <c r="C108" s="76" t="s">
        <v>826</v>
      </c>
      <c r="D108" s="77" t="s">
        <v>929</v>
      </c>
      <c r="E108" s="78"/>
      <c r="F108" s="77"/>
      <c r="G108" s="209" t="s">
        <v>80</v>
      </c>
      <c r="H108" s="75"/>
      <c r="I108" s="77"/>
      <c r="J108" s="79">
        <v>637.5</v>
      </c>
      <c r="K108" s="210"/>
      <c r="L108" s="211" t="s">
        <v>697</v>
      </c>
      <c r="M108" s="212">
        <f>IF(K108&lt;&gt;"",L108-K108,0)</f>
        <v>0</v>
      </c>
      <c r="N108" s="213">
        <v>637.5</v>
      </c>
      <c r="O108" s="214">
        <f>IF(K108&lt;&gt;"",N108*M108,0)</f>
        <v>0</v>
      </c>
      <c r="P108">
        <f>IF(K108&lt;&gt;"",N108,0)</f>
        <v>0</v>
      </c>
    </row>
    <row r="109" spans="1:16">
      <c r="A109" s="208">
        <v>386</v>
      </c>
      <c r="B109" s="75" t="s">
        <v>729</v>
      </c>
      <c r="C109" s="76" t="s">
        <v>873</v>
      </c>
      <c r="D109" s="77" t="s">
        <v>930</v>
      </c>
      <c r="E109" s="78"/>
      <c r="F109" s="77"/>
      <c r="G109" s="209" t="s">
        <v>80</v>
      </c>
      <c r="H109" s="75"/>
      <c r="I109" s="77"/>
      <c r="J109" s="79">
        <v>19.8</v>
      </c>
      <c r="K109" s="210"/>
      <c r="L109" s="211" t="s">
        <v>729</v>
      </c>
      <c r="M109" s="212">
        <f>IF(K109&lt;&gt;"",L109-K109,0)</f>
        <v>0</v>
      </c>
      <c r="N109" s="213">
        <v>19.8</v>
      </c>
      <c r="O109" s="214">
        <f>IF(K109&lt;&gt;"",N109*M109,0)</f>
        <v>0</v>
      </c>
      <c r="P109">
        <f>IF(K109&lt;&gt;"",N109,0)</f>
        <v>0</v>
      </c>
    </row>
    <row r="110" spans="1:16">
      <c r="A110" s="208">
        <v>387</v>
      </c>
      <c r="B110" s="75" t="s">
        <v>808</v>
      </c>
      <c r="C110" s="76" t="s">
        <v>931</v>
      </c>
      <c r="D110" s="77" t="s">
        <v>932</v>
      </c>
      <c r="E110" s="78"/>
      <c r="F110" s="77"/>
      <c r="G110" s="209" t="s">
        <v>80</v>
      </c>
      <c r="H110" s="75"/>
      <c r="I110" s="77"/>
      <c r="J110" s="79">
        <v>424</v>
      </c>
      <c r="K110" s="210"/>
      <c r="L110" s="211" t="s">
        <v>808</v>
      </c>
      <c r="M110" s="212">
        <f>IF(K110&lt;&gt;"",L110-K110,0)</f>
        <v>0</v>
      </c>
      <c r="N110" s="213">
        <v>424</v>
      </c>
      <c r="O110" s="214">
        <f>IF(K110&lt;&gt;"",N110*M110,0)</f>
        <v>0</v>
      </c>
      <c r="P110">
        <f>IF(K110&lt;&gt;"",N110,0)</f>
        <v>0</v>
      </c>
    </row>
    <row r="111" spans="1:16">
      <c r="A111" s="208">
        <v>391</v>
      </c>
      <c r="B111" s="75" t="s">
        <v>933</v>
      </c>
      <c r="C111" s="76" t="s">
        <v>877</v>
      </c>
      <c r="D111" s="77" t="s">
        <v>934</v>
      </c>
      <c r="E111" s="78"/>
      <c r="F111" s="77"/>
      <c r="G111" s="209" t="s">
        <v>80</v>
      </c>
      <c r="H111" s="75"/>
      <c r="I111" s="77"/>
      <c r="J111" s="79">
        <v>104</v>
      </c>
      <c r="K111" s="210"/>
      <c r="L111" s="211" t="s">
        <v>933</v>
      </c>
      <c r="M111" s="212">
        <f>IF(K111&lt;&gt;"",L111-K111,0)</f>
        <v>0</v>
      </c>
      <c r="N111" s="213">
        <v>104</v>
      </c>
      <c r="O111" s="214">
        <f>IF(K111&lt;&gt;"",N111*M111,0)</f>
        <v>0</v>
      </c>
      <c r="P111">
        <f>IF(K111&lt;&gt;"",N111,0)</f>
        <v>0</v>
      </c>
    </row>
    <row r="112" spans="1:16">
      <c r="A112" s="208">
        <v>392</v>
      </c>
      <c r="B112" s="75" t="s">
        <v>933</v>
      </c>
      <c r="C112" s="76" t="s">
        <v>935</v>
      </c>
      <c r="D112" s="77" t="s">
        <v>934</v>
      </c>
      <c r="E112" s="78"/>
      <c r="F112" s="77"/>
      <c r="G112" s="209" t="s">
        <v>80</v>
      </c>
      <c r="H112" s="75"/>
      <c r="I112" s="77"/>
      <c r="J112" s="79">
        <v>93.8</v>
      </c>
      <c r="K112" s="210"/>
      <c r="L112" s="211" t="s">
        <v>933</v>
      </c>
      <c r="M112" s="212">
        <f>IF(K112&lt;&gt;"",L112-K112,0)</f>
        <v>0</v>
      </c>
      <c r="N112" s="213">
        <v>93.8</v>
      </c>
      <c r="O112" s="214">
        <f>IF(K112&lt;&gt;"",N112*M112,0)</f>
        <v>0</v>
      </c>
      <c r="P112">
        <f>IF(K112&lt;&gt;"",N112,0)</f>
        <v>0</v>
      </c>
    </row>
    <row r="113" spans="1:16">
      <c r="A113" s="208">
        <v>399</v>
      </c>
      <c r="B113" s="75" t="s">
        <v>669</v>
      </c>
      <c r="C113" s="76" t="s">
        <v>826</v>
      </c>
      <c r="D113" s="77" t="s">
        <v>827</v>
      </c>
      <c r="E113" s="78"/>
      <c r="F113" s="77"/>
      <c r="G113" s="209" t="s">
        <v>80</v>
      </c>
      <c r="H113" s="75"/>
      <c r="I113" s="77"/>
      <c r="J113" s="79">
        <v>187.37</v>
      </c>
      <c r="K113" s="210"/>
      <c r="L113" s="211" t="s">
        <v>669</v>
      </c>
      <c r="M113" s="212">
        <f>IF(K113&lt;&gt;"",L113-K113,0)</f>
        <v>0</v>
      </c>
      <c r="N113" s="213">
        <v>187.37</v>
      </c>
      <c r="O113" s="214">
        <f>IF(K113&lt;&gt;"",N113*M113,0)</f>
        <v>0</v>
      </c>
      <c r="P113">
        <f>IF(K113&lt;&gt;"",N113,0)</f>
        <v>0</v>
      </c>
    </row>
    <row r="114" spans="1:16">
      <c r="A114" s="208">
        <v>402</v>
      </c>
      <c r="B114" s="75" t="s">
        <v>669</v>
      </c>
      <c r="C114" s="76" t="s">
        <v>826</v>
      </c>
      <c r="D114" s="77" t="s">
        <v>936</v>
      </c>
      <c r="E114" s="78"/>
      <c r="F114" s="77"/>
      <c r="G114" s="209" t="s">
        <v>80</v>
      </c>
      <c r="H114" s="75"/>
      <c r="I114" s="77"/>
      <c r="J114" s="79">
        <v>94.16</v>
      </c>
      <c r="K114" s="210"/>
      <c r="L114" s="211" t="s">
        <v>669</v>
      </c>
      <c r="M114" s="212">
        <f>IF(K114&lt;&gt;"",L114-K114,0)</f>
        <v>0</v>
      </c>
      <c r="N114" s="213">
        <v>94.16</v>
      </c>
      <c r="O114" s="214">
        <f>IF(K114&lt;&gt;"",N114*M114,0)</f>
        <v>0</v>
      </c>
      <c r="P114">
        <f>IF(K114&lt;&gt;"",N114,0)</f>
        <v>0</v>
      </c>
    </row>
    <row r="115" spans="1:16">
      <c r="A115" s="208">
        <v>410</v>
      </c>
      <c r="B115" s="75" t="s">
        <v>669</v>
      </c>
      <c r="C115" s="76" t="s">
        <v>826</v>
      </c>
      <c r="D115" s="77" t="s">
        <v>937</v>
      </c>
      <c r="E115" s="78"/>
      <c r="F115" s="77"/>
      <c r="G115" s="209" t="s">
        <v>80</v>
      </c>
      <c r="H115" s="75"/>
      <c r="I115" s="77"/>
      <c r="J115" s="79">
        <v>85</v>
      </c>
      <c r="K115" s="210"/>
      <c r="L115" s="211" t="s">
        <v>669</v>
      </c>
      <c r="M115" s="212">
        <f>IF(K115&lt;&gt;"",L115-K115,0)</f>
        <v>0</v>
      </c>
      <c r="N115" s="213">
        <v>85</v>
      </c>
      <c r="O115" s="214">
        <f>IF(K115&lt;&gt;"",N115*M115,0)</f>
        <v>0</v>
      </c>
      <c r="P115">
        <f>IF(K115&lt;&gt;"",N115,0)</f>
        <v>0</v>
      </c>
    </row>
    <row r="116" spans="1:16">
      <c r="A116" s="208">
        <v>413</v>
      </c>
      <c r="B116" s="75" t="s">
        <v>669</v>
      </c>
      <c r="C116" s="76" t="s">
        <v>826</v>
      </c>
      <c r="D116" s="77" t="s">
        <v>938</v>
      </c>
      <c r="E116" s="78"/>
      <c r="F116" s="77"/>
      <c r="G116" s="209" t="s">
        <v>80</v>
      </c>
      <c r="H116" s="75"/>
      <c r="I116" s="77"/>
      <c r="J116" s="79">
        <v>134.97999999999999</v>
      </c>
      <c r="K116" s="210"/>
      <c r="L116" s="211" t="s">
        <v>669</v>
      </c>
      <c r="M116" s="212">
        <f>IF(K116&lt;&gt;"",L116-K116,0)</f>
        <v>0</v>
      </c>
      <c r="N116" s="213">
        <v>134.97999999999999</v>
      </c>
      <c r="O116" s="214">
        <f>IF(K116&lt;&gt;"",N116*M116,0)</f>
        <v>0</v>
      </c>
      <c r="P116">
        <f>IF(K116&lt;&gt;"",N116,0)</f>
        <v>0</v>
      </c>
    </row>
    <row r="117" spans="1:16">
      <c r="A117" s="208">
        <v>423</v>
      </c>
      <c r="B117" s="75" t="s">
        <v>137</v>
      </c>
      <c r="C117" s="76" t="s">
        <v>794</v>
      </c>
      <c r="D117" s="77" t="s">
        <v>939</v>
      </c>
      <c r="E117" s="78"/>
      <c r="F117" s="77"/>
      <c r="G117" s="209" t="s">
        <v>940</v>
      </c>
      <c r="H117" s="75"/>
      <c r="I117" s="77"/>
      <c r="J117" s="79">
        <v>133.86000000000001</v>
      </c>
      <c r="K117" s="210"/>
      <c r="L117" s="211" t="s">
        <v>137</v>
      </c>
      <c r="M117" s="212">
        <f>IF(K117&lt;&gt;"",L117-K117,0)</f>
        <v>0</v>
      </c>
      <c r="N117" s="213">
        <v>133.86000000000001</v>
      </c>
      <c r="O117" s="214">
        <f>IF(K117&lt;&gt;"",N117*M117,0)</f>
        <v>0</v>
      </c>
      <c r="P117">
        <f>IF(K117&lt;&gt;"",N117,0)</f>
        <v>0</v>
      </c>
    </row>
    <row r="118" spans="1:16">
      <c r="A118" s="208">
        <v>432</v>
      </c>
      <c r="B118" s="75" t="s">
        <v>137</v>
      </c>
      <c r="C118" s="76" t="s">
        <v>685</v>
      </c>
      <c r="D118" s="77" t="s">
        <v>941</v>
      </c>
      <c r="E118" s="78"/>
      <c r="F118" s="77"/>
      <c r="G118" s="209" t="s">
        <v>684</v>
      </c>
      <c r="H118" s="75"/>
      <c r="I118" s="77"/>
      <c r="J118" s="79">
        <v>16000</v>
      </c>
      <c r="K118" s="210"/>
      <c r="L118" s="211" t="s">
        <v>137</v>
      </c>
      <c r="M118" s="212">
        <f>IF(K118&lt;&gt;"",L118-K118,0)</f>
        <v>0</v>
      </c>
      <c r="N118" s="213">
        <v>16000</v>
      </c>
      <c r="O118" s="214">
        <f>IF(K118&lt;&gt;"",N118*M118,0)</f>
        <v>0</v>
      </c>
      <c r="P118">
        <f>IF(K118&lt;&gt;"",N118,0)</f>
        <v>0</v>
      </c>
    </row>
    <row r="119" spans="1:16">
      <c r="A119" s="208">
        <v>445</v>
      </c>
      <c r="B119" s="75" t="s">
        <v>942</v>
      </c>
      <c r="C119" s="76" t="s">
        <v>828</v>
      </c>
      <c r="D119" s="77" t="s">
        <v>943</v>
      </c>
      <c r="E119" s="78"/>
      <c r="F119" s="77"/>
      <c r="G119" s="209" t="s">
        <v>80</v>
      </c>
      <c r="H119" s="75"/>
      <c r="I119" s="77"/>
      <c r="J119" s="79">
        <v>275</v>
      </c>
      <c r="K119" s="210"/>
      <c r="L119" s="211" t="s">
        <v>942</v>
      </c>
      <c r="M119" s="212">
        <f>IF(K119&lt;&gt;"",L119-K119,0)</f>
        <v>0</v>
      </c>
      <c r="N119" s="213">
        <v>275</v>
      </c>
      <c r="O119" s="214">
        <f>IF(K119&lt;&gt;"",N119*M119,0)</f>
        <v>0</v>
      </c>
      <c r="P119">
        <f>IF(K119&lt;&gt;"",N119,0)</f>
        <v>0</v>
      </c>
    </row>
    <row r="120" spans="1:16">
      <c r="A120" s="208">
        <v>446</v>
      </c>
      <c r="B120" s="75" t="s">
        <v>942</v>
      </c>
      <c r="C120" s="76" t="s">
        <v>828</v>
      </c>
      <c r="D120" s="77" t="s">
        <v>944</v>
      </c>
      <c r="E120" s="78"/>
      <c r="F120" s="77"/>
      <c r="G120" s="209" t="s">
        <v>945</v>
      </c>
      <c r="H120" s="75"/>
      <c r="I120" s="77"/>
      <c r="J120" s="79">
        <v>110.04</v>
      </c>
      <c r="K120" s="210"/>
      <c r="L120" s="211" t="s">
        <v>942</v>
      </c>
      <c r="M120" s="212">
        <f>IF(K120&lt;&gt;"",L120-K120,0)</f>
        <v>0</v>
      </c>
      <c r="N120" s="213">
        <v>110.04</v>
      </c>
      <c r="O120" s="214">
        <f>IF(K120&lt;&gt;"",N120*M120,0)</f>
        <v>0</v>
      </c>
      <c r="P120">
        <f>IF(K120&lt;&gt;"",N120,0)</f>
        <v>0</v>
      </c>
    </row>
    <row r="121" spans="1:16">
      <c r="A121" s="208">
        <v>447</v>
      </c>
      <c r="B121" s="75" t="s">
        <v>942</v>
      </c>
      <c r="C121" s="76" t="s">
        <v>828</v>
      </c>
      <c r="D121" s="77" t="s">
        <v>946</v>
      </c>
      <c r="E121" s="78"/>
      <c r="F121" s="77"/>
      <c r="G121" s="209" t="s">
        <v>80</v>
      </c>
      <c r="H121" s="75"/>
      <c r="I121" s="77"/>
      <c r="J121" s="79">
        <v>19.899999999999999</v>
      </c>
      <c r="K121" s="210"/>
      <c r="L121" s="211" t="s">
        <v>942</v>
      </c>
      <c r="M121" s="212">
        <f>IF(K121&lt;&gt;"",L121-K121,0)</f>
        <v>0</v>
      </c>
      <c r="N121" s="213">
        <v>19.899999999999999</v>
      </c>
      <c r="O121" s="214">
        <f>IF(K121&lt;&gt;"",N121*M121,0)</f>
        <v>0</v>
      </c>
      <c r="P121">
        <f>IF(K121&lt;&gt;"",N121,0)</f>
        <v>0</v>
      </c>
    </row>
    <row r="122" spans="1:16">
      <c r="A122" s="208">
        <v>448</v>
      </c>
      <c r="B122" s="75" t="s">
        <v>942</v>
      </c>
      <c r="C122" s="76" t="s">
        <v>828</v>
      </c>
      <c r="D122" s="77" t="s">
        <v>947</v>
      </c>
      <c r="E122" s="78"/>
      <c r="F122" s="77"/>
      <c r="G122" s="209" t="s">
        <v>80</v>
      </c>
      <c r="H122" s="75"/>
      <c r="I122" s="77"/>
      <c r="J122" s="79">
        <v>21</v>
      </c>
      <c r="K122" s="210"/>
      <c r="L122" s="211" t="s">
        <v>942</v>
      </c>
      <c r="M122" s="212">
        <f>IF(K122&lt;&gt;"",L122-K122,0)</f>
        <v>0</v>
      </c>
      <c r="N122" s="213">
        <v>21</v>
      </c>
      <c r="O122" s="214">
        <f>IF(K122&lt;&gt;"",N122*M122,0)</f>
        <v>0</v>
      </c>
      <c r="P122">
        <f>IF(K122&lt;&gt;"",N122,0)</f>
        <v>0</v>
      </c>
    </row>
    <row r="123" spans="1:16">
      <c r="A123" s="208">
        <v>449</v>
      </c>
      <c r="B123" s="75" t="s">
        <v>942</v>
      </c>
      <c r="C123" s="76" t="s">
        <v>828</v>
      </c>
      <c r="D123" s="77" t="s">
        <v>948</v>
      </c>
      <c r="E123" s="78"/>
      <c r="F123" s="77"/>
      <c r="G123" s="209" t="s">
        <v>80</v>
      </c>
      <c r="H123" s="75"/>
      <c r="I123" s="77"/>
      <c r="J123" s="79">
        <v>40</v>
      </c>
      <c r="K123" s="210"/>
      <c r="L123" s="211" t="s">
        <v>942</v>
      </c>
      <c r="M123" s="212">
        <f>IF(K123&lt;&gt;"",L123-K123,0)</f>
        <v>0</v>
      </c>
      <c r="N123" s="213">
        <v>40</v>
      </c>
      <c r="O123" s="214">
        <f>IF(K123&lt;&gt;"",N123*M123,0)</f>
        <v>0</v>
      </c>
      <c r="P123">
        <f>IF(K123&lt;&gt;"",N123,0)</f>
        <v>0</v>
      </c>
    </row>
    <row r="124" spans="1:16">
      <c r="A124" s="208">
        <v>450</v>
      </c>
      <c r="B124" s="75" t="s">
        <v>942</v>
      </c>
      <c r="C124" s="76" t="s">
        <v>828</v>
      </c>
      <c r="D124" s="77" t="s">
        <v>949</v>
      </c>
      <c r="E124" s="78"/>
      <c r="F124" s="77"/>
      <c r="G124" s="209" t="s">
        <v>80</v>
      </c>
      <c r="H124" s="75"/>
      <c r="I124" s="77"/>
      <c r="J124" s="79">
        <v>49.76</v>
      </c>
      <c r="K124" s="210"/>
      <c r="L124" s="211" t="s">
        <v>942</v>
      </c>
      <c r="M124" s="212">
        <f>IF(K124&lt;&gt;"",L124-K124,0)</f>
        <v>0</v>
      </c>
      <c r="N124" s="213">
        <v>49.76</v>
      </c>
      <c r="O124" s="214">
        <f>IF(K124&lt;&gt;"",N124*M124,0)</f>
        <v>0</v>
      </c>
      <c r="P124">
        <f>IF(K124&lt;&gt;"",N124,0)</f>
        <v>0</v>
      </c>
    </row>
    <row r="125" spans="1:16">
      <c r="A125" s="208">
        <v>451</v>
      </c>
      <c r="B125" s="75" t="s">
        <v>942</v>
      </c>
      <c r="C125" s="76" t="s">
        <v>828</v>
      </c>
      <c r="D125" s="77" t="s">
        <v>950</v>
      </c>
      <c r="E125" s="78"/>
      <c r="F125" s="77"/>
      <c r="G125" s="209" t="s">
        <v>80</v>
      </c>
      <c r="H125" s="75"/>
      <c r="I125" s="77"/>
      <c r="J125" s="79">
        <v>181.78</v>
      </c>
      <c r="K125" s="210"/>
      <c r="L125" s="211" t="s">
        <v>942</v>
      </c>
      <c r="M125" s="212">
        <f>IF(K125&lt;&gt;"",L125-K125,0)</f>
        <v>0</v>
      </c>
      <c r="N125" s="213">
        <v>181.78</v>
      </c>
      <c r="O125" s="214">
        <f>IF(K125&lt;&gt;"",N125*M125,0)</f>
        <v>0</v>
      </c>
      <c r="P125">
        <f>IF(K125&lt;&gt;"",N125,0)</f>
        <v>0</v>
      </c>
    </row>
    <row r="126" spans="1:16">
      <c r="A126" s="208">
        <v>452</v>
      </c>
      <c r="B126" s="75" t="s">
        <v>942</v>
      </c>
      <c r="C126" s="76" t="s">
        <v>873</v>
      </c>
      <c r="D126" s="77" t="s">
        <v>951</v>
      </c>
      <c r="E126" s="78"/>
      <c r="F126" s="77"/>
      <c r="G126" s="209" t="s">
        <v>80</v>
      </c>
      <c r="H126" s="75"/>
      <c r="I126" s="77"/>
      <c r="J126" s="79">
        <v>120</v>
      </c>
      <c r="K126" s="210"/>
      <c r="L126" s="211" t="s">
        <v>942</v>
      </c>
      <c r="M126" s="212">
        <f>IF(K126&lt;&gt;"",L126-K126,0)</f>
        <v>0</v>
      </c>
      <c r="N126" s="213">
        <v>120</v>
      </c>
      <c r="O126" s="214">
        <f>IF(K126&lt;&gt;"",N126*M126,0)</f>
        <v>0</v>
      </c>
      <c r="P126">
        <f>IF(K126&lt;&gt;"",N126,0)</f>
        <v>0</v>
      </c>
    </row>
    <row r="127" spans="1:16">
      <c r="A127" s="208">
        <v>453</v>
      </c>
      <c r="B127" s="75" t="s">
        <v>942</v>
      </c>
      <c r="C127" s="76" t="s">
        <v>873</v>
      </c>
      <c r="D127" s="77" t="s">
        <v>952</v>
      </c>
      <c r="E127" s="78"/>
      <c r="F127" s="77"/>
      <c r="G127" s="209" t="s">
        <v>80</v>
      </c>
      <c r="H127" s="75"/>
      <c r="I127" s="77"/>
      <c r="J127" s="79">
        <v>450</v>
      </c>
      <c r="K127" s="210"/>
      <c r="L127" s="211" t="s">
        <v>942</v>
      </c>
      <c r="M127" s="212">
        <f>IF(K127&lt;&gt;"",L127-K127,0)</f>
        <v>0</v>
      </c>
      <c r="N127" s="213">
        <v>450</v>
      </c>
      <c r="O127" s="214">
        <f>IF(K127&lt;&gt;"",N127*M127,0)</f>
        <v>0</v>
      </c>
      <c r="P127">
        <f>IF(K127&lt;&gt;"",N127,0)</f>
        <v>0</v>
      </c>
    </row>
    <row r="128" spans="1:16">
      <c r="A128" s="208">
        <v>454</v>
      </c>
      <c r="B128" s="75" t="s">
        <v>942</v>
      </c>
      <c r="C128" s="76" t="s">
        <v>873</v>
      </c>
      <c r="D128" s="77" t="s">
        <v>952</v>
      </c>
      <c r="E128" s="78"/>
      <c r="F128" s="77"/>
      <c r="G128" s="209" t="s">
        <v>80</v>
      </c>
      <c r="H128" s="75"/>
      <c r="I128" s="77"/>
      <c r="J128" s="79">
        <v>784</v>
      </c>
      <c r="K128" s="210"/>
      <c r="L128" s="211" t="s">
        <v>942</v>
      </c>
      <c r="M128" s="212">
        <f>IF(K128&lt;&gt;"",L128-K128,0)</f>
        <v>0</v>
      </c>
      <c r="N128" s="213">
        <v>784</v>
      </c>
      <c r="O128" s="214">
        <f>IF(K128&lt;&gt;"",N128*M128,0)</f>
        <v>0</v>
      </c>
      <c r="P128">
        <f>IF(K128&lt;&gt;"",N128,0)</f>
        <v>0</v>
      </c>
    </row>
    <row r="129" spans="1:16">
      <c r="A129" s="208">
        <v>455</v>
      </c>
      <c r="B129" s="75" t="s">
        <v>942</v>
      </c>
      <c r="C129" s="76" t="s">
        <v>883</v>
      </c>
      <c r="D129" s="77" t="s">
        <v>884</v>
      </c>
      <c r="E129" s="78"/>
      <c r="F129" s="77"/>
      <c r="G129" s="209" t="s">
        <v>80</v>
      </c>
      <c r="H129" s="75"/>
      <c r="I129" s="77"/>
      <c r="J129" s="79">
        <v>377.4</v>
      </c>
      <c r="K129" s="210"/>
      <c r="L129" s="211" t="s">
        <v>942</v>
      </c>
      <c r="M129" s="212">
        <f>IF(K129&lt;&gt;"",L129-K129,0)</f>
        <v>0</v>
      </c>
      <c r="N129" s="213">
        <v>377.4</v>
      </c>
      <c r="O129" s="214">
        <f>IF(K129&lt;&gt;"",N129*M129,0)</f>
        <v>0</v>
      </c>
      <c r="P129">
        <f>IF(K129&lt;&gt;"",N129,0)</f>
        <v>0</v>
      </c>
    </row>
    <row r="130" spans="1:16">
      <c r="A130" s="208">
        <v>456</v>
      </c>
      <c r="B130" s="75" t="s">
        <v>942</v>
      </c>
      <c r="C130" s="76" t="s">
        <v>883</v>
      </c>
      <c r="D130" s="77" t="s">
        <v>884</v>
      </c>
      <c r="E130" s="78"/>
      <c r="F130" s="77"/>
      <c r="G130" s="209" t="s">
        <v>80</v>
      </c>
      <c r="H130" s="75"/>
      <c r="I130" s="77"/>
      <c r="J130" s="79">
        <v>2.95</v>
      </c>
      <c r="K130" s="210"/>
      <c r="L130" s="211" t="s">
        <v>942</v>
      </c>
      <c r="M130" s="212">
        <f>IF(K130&lt;&gt;"",L130-K130,0)</f>
        <v>0</v>
      </c>
      <c r="N130" s="213">
        <v>2.95</v>
      </c>
      <c r="O130" s="214">
        <f>IF(K130&lt;&gt;"",N130*M130,0)</f>
        <v>0</v>
      </c>
      <c r="P130">
        <f>IF(K130&lt;&gt;"",N130,0)</f>
        <v>0</v>
      </c>
    </row>
    <row r="131" spans="1:16">
      <c r="A131" s="208">
        <v>457</v>
      </c>
      <c r="B131" s="75" t="s">
        <v>942</v>
      </c>
      <c r="C131" s="76" t="s">
        <v>885</v>
      </c>
      <c r="D131" s="77" t="s">
        <v>886</v>
      </c>
      <c r="E131" s="78"/>
      <c r="F131" s="77"/>
      <c r="G131" s="209" t="s">
        <v>80</v>
      </c>
      <c r="H131" s="75"/>
      <c r="I131" s="77"/>
      <c r="J131" s="79">
        <v>52.38</v>
      </c>
      <c r="K131" s="210"/>
      <c r="L131" s="211" t="s">
        <v>942</v>
      </c>
      <c r="M131" s="212">
        <f>IF(K131&lt;&gt;"",L131-K131,0)</f>
        <v>0</v>
      </c>
      <c r="N131" s="213">
        <v>52.38</v>
      </c>
      <c r="O131" s="214">
        <f>IF(K131&lt;&gt;"",N131*M131,0)</f>
        <v>0</v>
      </c>
      <c r="P131">
        <f>IF(K131&lt;&gt;"",N131,0)</f>
        <v>0</v>
      </c>
    </row>
    <row r="132" spans="1:16">
      <c r="A132" s="208">
        <v>458</v>
      </c>
      <c r="B132" s="75" t="s">
        <v>942</v>
      </c>
      <c r="C132" s="76" t="s">
        <v>885</v>
      </c>
      <c r="D132" s="77" t="s">
        <v>953</v>
      </c>
      <c r="E132" s="78"/>
      <c r="F132" s="77"/>
      <c r="G132" s="209" t="s">
        <v>80</v>
      </c>
      <c r="H132" s="75"/>
      <c r="I132" s="77"/>
      <c r="J132" s="79">
        <v>176.34</v>
      </c>
      <c r="K132" s="210"/>
      <c r="L132" s="211" t="s">
        <v>942</v>
      </c>
      <c r="M132" s="212">
        <f>IF(K132&lt;&gt;"",L132-K132,0)</f>
        <v>0</v>
      </c>
      <c r="N132" s="213">
        <v>176.34</v>
      </c>
      <c r="O132" s="214">
        <f>IF(K132&lt;&gt;"",N132*M132,0)</f>
        <v>0</v>
      </c>
      <c r="P132">
        <f>IF(K132&lt;&gt;"",N132,0)</f>
        <v>0</v>
      </c>
    </row>
    <row r="133" spans="1:16">
      <c r="A133" s="208">
        <v>459</v>
      </c>
      <c r="B133" s="75" t="s">
        <v>942</v>
      </c>
      <c r="C133" s="76" t="s">
        <v>873</v>
      </c>
      <c r="D133" s="77" t="s">
        <v>954</v>
      </c>
      <c r="E133" s="78"/>
      <c r="F133" s="77"/>
      <c r="G133" s="209" t="s">
        <v>80</v>
      </c>
      <c r="H133" s="75"/>
      <c r="I133" s="77"/>
      <c r="J133" s="79">
        <v>1074.48</v>
      </c>
      <c r="K133" s="210"/>
      <c r="L133" s="211" t="s">
        <v>942</v>
      </c>
      <c r="M133" s="212">
        <f>IF(K133&lt;&gt;"",L133-K133,0)</f>
        <v>0</v>
      </c>
      <c r="N133" s="213">
        <v>1074.48</v>
      </c>
      <c r="O133" s="214">
        <f>IF(K133&lt;&gt;"",N133*M133,0)</f>
        <v>0</v>
      </c>
      <c r="P133">
        <f>IF(K133&lt;&gt;"",N133,0)</f>
        <v>0</v>
      </c>
    </row>
    <row r="134" spans="1:16">
      <c r="A134" s="208">
        <v>460</v>
      </c>
      <c r="B134" s="75" t="s">
        <v>942</v>
      </c>
      <c r="C134" s="76" t="s">
        <v>880</v>
      </c>
      <c r="D134" s="77" t="s">
        <v>955</v>
      </c>
      <c r="E134" s="78"/>
      <c r="F134" s="77"/>
      <c r="G134" s="209" t="s">
        <v>80</v>
      </c>
      <c r="H134" s="75"/>
      <c r="I134" s="77"/>
      <c r="J134" s="79">
        <v>22</v>
      </c>
      <c r="K134" s="210"/>
      <c r="L134" s="211" t="s">
        <v>942</v>
      </c>
      <c r="M134" s="212">
        <f>IF(K134&lt;&gt;"",L134-K134,0)</f>
        <v>0</v>
      </c>
      <c r="N134" s="213">
        <v>22</v>
      </c>
      <c r="O134" s="214">
        <f>IF(K134&lt;&gt;"",N134*M134,0)</f>
        <v>0</v>
      </c>
      <c r="P134">
        <f>IF(K134&lt;&gt;"",N134,0)</f>
        <v>0</v>
      </c>
    </row>
    <row r="135" spans="1:16">
      <c r="A135" s="208">
        <v>462</v>
      </c>
      <c r="B135" s="75" t="s">
        <v>942</v>
      </c>
      <c r="C135" s="76" t="s">
        <v>901</v>
      </c>
      <c r="D135" s="77" t="s">
        <v>956</v>
      </c>
      <c r="E135" s="78"/>
      <c r="F135" s="77"/>
      <c r="G135" s="209" t="s">
        <v>80</v>
      </c>
      <c r="H135" s="75"/>
      <c r="I135" s="77"/>
      <c r="J135" s="79">
        <v>410</v>
      </c>
      <c r="K135" s="210"/>
      <c r="L135" s="211" t="s">
        <v>942</v>
      </c>
      <c r="M135" s="212">
        <f>IF(K135&lt;&gt;"",L135-K135,0)</f>
        <v>0</v>
      </c>
      <c r="N135" s="213">
        <v>410</v>
      </c>
      <c r="O135" s="214">
        <f>IF(K135&lt;&gt;"",N135*M135,0)</f>
        <v>0</v>
      </c>
      <c r="P135">
        <f>IF(K135&lt;&gt;"",N135,0)</f>
        <v>0</v>
      </c>
    </row>
    <row r="136" spans="1:16">
      <c r="A136" s="208">
        <v>463</v>
      </c>
      <c r="B136" s="75" t="s">
        <v>942</v>
      </c>
      <c r="C136" s="76" t="s">
        <v>899</v>
      </c>
      <c r="D136" s="77" t="s">
        <v>956</v>
      </c>
      <c r="E136" s="78"/>
      <c r="F136" s="77"/>
      <c r="G136" s="209" t="s">
        <v>80</v>
      </c>
      <c r="H136" s="75"/>
      <c r="I136" s="77"/>
      <c r="J136" s="79">
        <v>59.17</v>
      </c>
      <c r="K136" s="210"/>
      <c r="L136" s="211" t="s">
        <v>942</v>
      </c>
      <c r="M136" s="212">
        <f>IF(K136&lt;&gt;"",L136-K136,0)</f>
        <v>0</v>
      </c>
      <c r="N136" s="213">
        <v>59.17</v>
      </c>
      <c r="O136" s="214">
        <f>IF(K136&lt;&gt;"",N136*M136,0)</f>
        <v>0</v>
      </c>
      <c r="P136">
        <f>IF(K136&lt;&gt;"",N136,0)</f>
        <v>0</v>
      </c>
    </row>
    <row r="137" spans="1:16">
      <c r="A137" s="208"/>
      <c r="B137" s="75"/>
      <c r="C137" s="76"/>
      <c r="D137" s="77"/>
      <c r="E137" s="78"/>
      <c r="F137" s="77"/>
      <c r="G137" s="209"/>
      <c r="H137" s="75"/>
      <c r="I137" s="77"/>
      <c r="J137" s="79"/>
      <c r="K137" s="215"/>
      <c r="L137" s="216"/>
      <c r="M137" s="217"/>
      <c r="N137" s="218"/>
      <c r="O137" s="219"/>
    </row>
    <row r="138" spans="1:16">
      <c r="A138" s="208"/>
      <c r="B138" s="75"/>
      <c r="C138" s="76"/>
      <c r="D138" s="77"/>
      <c r="E138" s="78"/>
      <c r="F138" s="77"/>
      <c r="G138" s="209"/>
      <c r="H138" s="75"/>
      <c r="I138" s="77"/>
      <c r="J138" s="79"/>
      <c r="K138" s="215"/>
      <c r="L138" s="216"/>
      <c r="M138" s="220" t="s">
        <v>957</v>
      </c>
      <c r="N138" s="221">
        <f>SUM(P8:P136)</f>
        <v>0</v>
      </c>
      <c r="O138" s="222">
        <f>SUM(O8:O136)</f>
        <v>0</v>
      </c>
    </row>
    <row r="139" spans="1:16">
      <c r="A139" s="208"/>
      <c r="B139" s="75"/>
      <c r="C139" s="76"/>
      <c r="D139" s="77"/>
      <c r="E139" s="78"/>
      <c r="F139" s="77"/>
      <c r="G139" s="209"/>
      <c r="H139" s="75"/>
      <c r="I139" s="77"/>
      <c r="J139" s="79"/>
      <c r="K139" s="215"/>
      <c r="L139" s="216"/>
      <c r="M139" s="220" t="s">
        <v>958</v>
      </c>
      <c r="N139" s="221"/>
      <c r="O139" s="222">
        <f>IF(N138&lt;&gt;0,O138/N138,0)</f>
        <v>0</v>
      </c>
    </row>
    <row r="140" spans="1:16">
      <c r="A140" s="208"/>
      <c r="B140" s="75"/>
      <c r="C140" s="76"/>
      <c r="D140" s="77"/>
      <c r="E140" s="78"/>
      <c r="F140" s="77"/>
      <c r="G140" s="209"/>
      <c r="H140" s="75"/>
      <c r="I140" s="77"/>
      <c r="J140" s="79"/>
      <c r="K140" s="215"/>
      <c r="L140" s="216"/>
      <c r="M140" s="220"/>
      <c r="N140" s="221"/>
      <c r="O140" s="222"/>
    </row>
    <row r="141" spans="1:16">
      <c r="A141" s="208"/>
      <c r="B141" s="75"/>
      <c r="C141" s="76"/>
      <c r="D141" s="77"/>
      <c r="E141" s="78"/>
      <c r="F141" s="77"/>
      <c r="G141" s="209"/>
      <c r="H141" s="75"/>
      <c r="I141" s="77"/>
      <c r="J141" s="79"/>
      <c r="K141" s="215"/>
      <c r="L141" s="216"/>
      <c r="M141" s="220" t="s">
        <v>823</v>
      </c>
      <c r="N141" s="221">
        <f>FattureTempi!AG248</f>
        <v>275444.56000000006</v>
      </c>
      <c r="O141" s="222">
        <f>FattureTempi!AH248</f>
        <v>23521552.690000013</v>
      </c>
    </row>
    <row r="142" spans="1:16">
      <c r="A142" s="208"/>
      <c r="B142" s="75"/>
      <c r="C142" s="76"/>
      <c r="D142" s="77"/>
      <c r="E142" s="78"/>
      <c r="F142" s="77"/>
      <c r="G142" s="209"/>
      <c r="H142" s="75"/>
      <c r="I142" s="77"/>
      <c r="J142" s="79"/>
      <c r="K142" s="215"/>
      <c r="L142" s="216"/>
      <c r="M142" s="220" t="s">
        <v>824</v>
      </c>
      <c r="N142" s="221"/>
      <c r="O142" s="222">
        <f>FattureTempi!AH249</f>
        <v>85.3948710767786</v>
      </c>
    </row>
    <row r="143" spans="1:16">
      <c r="A143" s="208"/>
      <c r="B143" s="75"/>
      <c r="C143" s="76"/>
      <c r="D143" s="77"/>
      <c r="E143" s="78"/>
      <c r="F143" s="77"/>
      <c r="G143" s="209"/>
      <c r="H143" s="75"/>
      <c r="I143" s="77"/>
      <c r="J143" s="79"/>
      <c r="K143" s="215"/>
      <c r="L143" s="216"/>
      <c r="M143" s="220"/>
      <c r="N143" s="221"/>
      <c r="O143" s="222"/>
    </row>
    <row r="144" spans="1:16">
      <c r="A144" s="208"/>
      <c r="B144" s="75"/>
      <c r="C144" s="76"/>
      <c r="D144" s="77"/>
      <c r="E144" s="78"/>
      <c r="F144" s="77"/>
      <c r="G144" s="209"/>
      <c r="H144" s="75"/>
      <c r="I144" s="77"/>
      <c r="J144" s="79"/>
      <c r="K144" s="215"/>
      <c r="L144" s="216"/>
      <c r="M144" s="223" t="s">
        <v>959</v>
      </c>
      <c r="N144" s="224">
        <f>N141+N138</f>
        <v>275444.56000000006</v>
      </c>
      <c r="O144" s="225">
        <f>O141+O138</f>
        <v>23521552.690000013</v>
      </c>
    </row>
    <row r="145" spans="1:15">
      <c r="A145" s="208"/>
      <c r="B145" s="75"/>
      <c r="C145" s="76"/>
      <c r="D145" s="77"/>
      <c r="E145" s="78"/>
      <c r="F145" s="77"/>
      <c r="G145" s="209"/>
      <c r="H145" s="75"/>
      <c r="I145" s="77"/>
      <c r="J145" s="79"/>
      <c r="K145" s="215"/>
      <c r="L145" s="216"/>
      <c r="M145" s="223" t="s">
        <v>960</v>
      </c>
      <c r="N145" s="224"/>
      <c r="O145" s="225">
        <f>(O144/N144)</f>
        <v>85.3948710767786</v>
      </c>
    </row>
    <row r="146" spans="1:15">
      <c r="O146" s="135"/>
    </row>
    <row r="147" spans="1:15">
      <c r="I147" s="6"/>
      <c r="J147" s="2"/>
    </row>
  </sheetData>
  <mergeCells count="5">
    <mergeCell ref="A5:J5"/>
    <mergeCell ref="A1:O1"/>
    <mergeCell ref="A3:O3"/>
    <mergeCell ref="A4:O4"/>
    <mergeCell ref="K5:O5"/>
  </mergeCells>
  <phoneticPr fontId="0" type="noConversion"/>
  <pageMargins left="0.75" right="0.75" top="1" bottom="1" header="0.5" footer="0.5"/>
  <pageSetup paperSize="9" scale="8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dimension ref="A1:AB17"/>
  <sheetViews>
    <sheetView showGridLines="0" zoomScaleNormal="100" workbookViewId="0">
      <selection sqref="A1:AB1"/>
    </sheetView>
  </sheetViews>
  <sheetFormatPr defaultRowHeight="15"/>
  <cols>
    <col min="1" max="1" width="5.7109375" style="107" bestFit="1" customWidth="1"/>
    <col min="2" max="2" width="6.28515625" style="107" bestFit="1" customWidth="1"/>
    <col min="3" max="3" width="10.7109375" style="119" bestFit="1" customWidth="1"/>
    <col min="4" max="4" width="18.140625" style="120" customWidth="1"/>
    <col min="5" max="5" width="10.7109375" style="119" bestFit="1" customWidth="1"/>
    <col min="6" max="6" width="15.7109375" style="120" customWidth="1"/>
    <col min="7" max="8" width="12.140625" style="121" customWidth="1"/>
    <col min="9" max="9" width="8" style="118" customWidth="1"/>
    <col min="10" max="10" width="12.140625" style="121" customWidth="1"/>
    <col min="11" max="11" width="14.85546875" style="107" customWidth="1"/>
    <col min="12" max="12" width="5.7109375" style="107" bestFit="1" customWidth="1"/>
    <col min="13" max="13" width="8.28515625" style="107" bestFit="1" customWidth="1"/>
    <col min="14" max="14" width="10.7109375" style="119" bestFit="1" customWidth="1"/>
    <col min="15" max="15" width="25.5703125" style="120" customWidth="1"/>
    <col min="16" max="16" width="16.7109375" style="119" customWidth="1"/>
    <col min="17" max="17" width="19.28515625" style="119" customWidth="1"/>
    <col min="18" max="18" width="7" style="107" hidden="1" customWidth="1"/>
    <col min="19" max="19" width="22.28515625" style="120" hidden="1" customWidth="1"/>
    <col min="20" max="23" width="0" style="107" hidden="1" customWidth="1"/>
    <col min="24" max="24" width="5.7109375" style="107" hidden="1" customWidth="1"/>
    <col min="25" max="25" width="8.28515625" style="107" hidden="1" customWidth="1"/>
    <col min="26" max="26" width="3.28515625" style="107" hidden="1" customWidth="1"/>
    <col min="27" max="27" width="13.7109375" style="107" customWidth="1"/>
    <col min="28" max="28" width="14" style="119" customWidth="1"/>
    <col min="29" max="29" width="0" style="107" hidden="1" customWidth="1"/>
    <col min="30" max="16384" width="9.140625" style="107"/>
  </cols>
  <sheetData>
    <row r="1" spans="1:28" s="90" customFormat="1" ht="23.1" customHeight="1">
      <c r="A1" s="178"/>
      <c r="B1" s="179"/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</row>
    <row r="2" spans="1:28" s="97" customFormat="1" ht="15" customHeight="1">
      <c r="A2" s="91"/>
      <c r="B2" s="92"/>
      <c r="C2" s="21"/>
      <c r="D2" s="93"/>
      <c r="E2" s="21"/>
      <c r="F2" s="93"/>
      <c r="G2" s="94"/>
      <c r="H2" s="94"/>
      <c r="I2" s="139"/>
      <c r="J2" s="94"/>
      <c r="K2" s="92"/>
      <c r="L2" s="92"/>
      <c r="M2" s="92"/>
      <c r="N2" s="21"/>
      <c r="O2" s="93"/>
      <c r="P2" s="21"/>
      <c r="Q2" s="21"/>
      <c r="R2" s="92"/>
      <c r="S2" s="93"/>
      <c r="T2" s="92"/>
      <c r="U2" s="92"/>
      <c r="V2" s="92"/>
      <c r="W2" s="92"/>
      <c r="X2" s="92"/>
      <c r="Y2" s="92"/>
      <c r="Z2" s="92"/>
      <c r="AA2" s="92"/>
      <c r="AB2" s="21"/>
    </row>
    <row r="3" spans="1:28" s="90" customFormat="1" ht="23.1" customHeight="1">
      <c r="A3" s="191" t="s">
        <v>70</v>
      </c>
      <c r="B3" s="192"/>
      <c r="C3" s="192"/>
      <c r="D3" s="192"/>
      <c r="E3" s="192"/>
      <c r="F3" s="192"/>
      <c r="G3" s="192"/>
      <c r="H3" s="192"/>
      <c r="I3" s="192"/>
      <c r="J3" s="192"/>
      <c r="K3" s="192"/>
      <c r="L3" s="192"/>
      <c r="M3" s="192"/>
      <c r="N3" s="192"/>
      <c r="O3" s="192"/>
      <c r="P3" s="192"/>
      <c r="Q3" s="192"/>
      <c r="R3" s="192"/>
      <c r="S3" s="192"/>
      <c r="T3" s="192"/>
      <c r="U3" s="192"/>
      <c r="V3" s="192"/>
      <c r="W3" s="192"/>
      <c r="X3" s="192"/>
      <c r="Y3" s="192"/>
      <c r="Z3" s="192"/>
      <c r="AA3" s="192"/>
      <c r="AB3" s="193"/>
    </row>
    <row r="4" spans="1:28" s="90" customFormat="1" ht="23.1" customHeight="1">
      <c r="A4" s="98"/>
      <c r="B4" s="147"/>
      <c r="C4" s="147"/>
      <c r="D4" s="147"/>
      <c r="E4" s="147"/>
      <c r="F4" s="147"/>
      <c r="G4" s="147"/>
      <c r="H4" s="147"/>
      <c r="I4" s="147"/>
      <c r="J4" s="147"/>
      <c r="K4" s="147"/>
      <c r="L4" s="147"/>
      <c r="M4" s="147"/>
      <c r="N4" s="147"/>
      <c r="O4" s="147"/>
      <c r="P4" s="147"/>
      <c r="Q4" s="147"/>
      <c r="R4" s="147"/>
      <c r="S4" s="147"/>
      <c r="T4" s="147"/>
      <c r="U4" s="147"/>
      <c r="V4" s="147"/>
      <c r="W4" s="147"/>
      <c r="X4" s="147"/>
      <c r="Y4" s="147"/>
      <c r="Z4" s="147"/>
      <c r="AA4" s="147"/>
      <c r="AB4" s="138"/>
    </row>
    <row r="5" spans="1:28" s="90" customFormat="1" ht="23.1" customHeight="1">
      <c r="A5" s="188" t="s">
        <v>71</v>
      </c>
      <c r="B5" s="189"/>
      <c r="C5" s="189"/>
      <c r="D5" s="189"/>
      <c r="E5" s="189"/>
      <c r="F5" s="190"/>
      <c r="G5" s="148">
        <v>0</v>
      </c>
      <c r="H5" s="137"/>
      <c r="I5" s="137"/>
      <c r="J5" s="137"/>
      <c r="K5" s="137"/>
      <c r="L5" s="137"/>
      <c r="M5" s="137"/>
      <c r="N5" s="137"/>
      <c r="O5" s="147"/>
      <c r="P5" s="147"/>
      <c r="Q5" s="147"/>
      <c r="R5" s="147"/>
      <c r="S5" s="147"/>
      <c r="T5" s="147"/>
      <c r="U5" s="147"/>
      <c r="V5" s="147"/>
      <c r="W5" s="147"/>
      <c r="X5" s="147"/>
      <c r="Y5" s="147"/>
      <c r="Z5" s="147"/>
      <c r="AA5" s="147"/>
      <c r="AB5" s="138"/>
    </row>
    <row r="6" spans="1:28" s="90" customFormat="1" ht="23.1" customHeight="1">
      <c r="A6" s="188" t="s">
        <v>72</v>
      </c>
      <c r="B6" s="189"/>
      <c r="C6" s="189"/>
      <c r="D6" s="189"/>
      <c r="E6" s="189"/>
      <c r="F6" s="189"/>
      <c r="G6" s="149">
        <v>0</v>
      </c>
      <c r="H6" s="147"/>
      <c r="I6" s="147"/>
      <c r="J6" s="147"/>
      <c r="K6" s="147"/>
      <c r="L6" s="147"/>
      <c r="M6" s="147"/>
      <c r="N6" s="147"/>
      <c r="O6" s="147"/>
      <c r="P6" s="147"/>
      <c r="Q6" s="147"/>
      <c r="R6" s="147"/>
      <c r="S6" s="147"/>
      <c r="T6" s="147"/>
      <c r="U6" s="147"/>
      <c r="V6" s="147"/>
      <c r="W6" s="147"/>
      <c r="X6" s="147"/>
      <c r="Y6" s="147"/>
      <c r="Z6" s="147"/>
      <c r="AA6" s="147"/>
      <c r="AB6" s="138"/>
    </row>
    <row r="7" spans="1:28" s="90" customFormat="1" ht="23.1" customHeight="1">
      <c r="A7" s="98"/>
      <c r="B7" s="99"/>
      <c r="C7" s="100"/>
      <c r="D7" s="101"/>
      <c r="E7" s="100"/>
      <c r="F7" s="101"/>
      <c r="G7" s="102"/>
      <c r="H7" s="102"/>
      <c r="I7" s="140"/>
      <c r="J7" s="102"/>
      <c r="K7" s="99"/>
      <c r="L7" s="99"/>
      <c r="M7" s="99"/>
      <c r="N7" s="100"/>
      <c r="O7" s="101"/>
      <c r="P7" s="100"/>
      <c r="Q7" s="100"/>
      <c r="R7" s="99"/>
      <c r="S7" s="101"/>
      <c r="T7" s="99"/>
      <c r="U7" s="99"/>
      <c r="V7" s="99"/>
      <c r="W7" s="99"/>
      <c r="X7" s="99"/>
      <c r="Y7" s="99"/>
      <c r="Z7" s="99"/>
      <c r="AA7" s="99"/>
      <c r="AB7" s="146"/>
    </row>
    <row r="8" spans="1:28" s="90" customFormat="1" ht="23.1" customHeight="1">
      <c r="A8" s="158" t="s">
        <v>14</v>
      </c>
      <c r="B8" s="174"/>
      <c r="C8" s="175"/>
      <c r="D8" s="158" t="s">
        <v>15</v>
      </c>
      <c r="E8" s="174"/>
      <c r="F8" s="174"/>
      <c r="G8" s="174"/>
      <c r="H8" s="174"/>
      <c r="I8" s="174"/>
      <c r="J8" s="174"/>
      <c r="K8" s="175"/>
      <c r="L8" s="158" t="s">
        <v>16</v>
      </c>
      <c r="M8" s="174"/>
      <c r="N8" s="175"/>
      <c r="O8" s="158" t="s">
        <v>1</v>
      </c>
      <c r="P8" s="174"/>
      <c r="Q8" s="174"/>
      <c r="R8" s="158" t="s">
        <v>17</v>
      </c>
      <c r="S8" s="175"/>
      <c r="T8" s="158" t="s">
        <v>18</v>
      </c>
      <c r="U8" s="174"/>
      <c r="V8" s="174"/>
      <c r="W8" s="175"/>
      <c r="X8" s="158" t="s">
        <v>19</v>
      </c>
      <c r="Y8" s="174"/>
      <c r="Z8" s="174"/>
      <c r="AA8" s="103" t="s">
        <v>47</v>
      </c>
      <c r="AB8" s="103" t="s">
        <v>69</v>
      </c>
    </row>
    <row r="9" spans="1:28" ht="36" customHeight="1">
      <c r="A9" s="104" t="s">
        <v>21</v>
      </c>
      <c r="B9" s="104" t="s">
        <v>22</v>
      </c>
      <c r="C9" s="144" t="s">
        <v>25</v>
      </c>
      <c r="D9" s="104" t="s">
        <v>24</v>
      </c>
      <c r="E9" s="105" t="s">
        <v>25</v>
      </c>
      <c r="F9" s="104" t="s">
        <v>26</v>
      </c>
      <c r="G9" s="141" t="s">
        <v>64</v>
      </c>
      <c r="H9" s="106" t="s">
        <v>65</v>
      </c>
      <c r="I9" s="142" t="s">
        <v>66</v>
      </c>
      <c r="J9" s="141" t="s">
        <v>67</v>
      </c>
      <c r="K9" s="104" t="s">
        <v>28</v>
      </c>
      <c r="L9" s="104" t="s">
        <v>21</v>
      </c>
      <c r="M9" s="104" t="s">
        <v>24</v>
      </c>
      <c r="N9" s="144" t="s">
        <v>25</v>
      </c>
      <c r="O9" s="104" t="s">
        <v>30</v>
      </c>
      <c r="P9" s="105" t="s">
        <v>31</v>
      </c>
      <c r="Q9" s="105" t="s">
        <v>32</v>
      </c>
      <c r="R9" s="104" t="s">
        <v>33</v>
      </c>
      <c r="S9" s="104" t="s">
        <v>26</v>
      </c>
      <c r="T9" s="104" t="s">
        <v>33</v>
      </c>
      <c r="U9" s="104" t="s">
        <v>34</v>
      </c>
      <c r="V9" s="104" t="s">
        <v>35</v>
      </c>
      <c r="W9" s="104" t="s">
        <v>36</v>
      </c>
      <c r="X9" s="104" t="s">
        <v>21</v>
      </c>
      <c r="Y9" s="104" t="s">
        <v>24</v>
      </c>
      <c r="Z9" s="104" t="s">
        <v>37</v>
      </c>
      <c r="AA9" s="104" t="s">
        <v>25</v>
      </c>
      <c r="AB9" s="145" t="s">
        <v>68</v>
      </c>
    </row>
    <row r="10" spans="1:28">
      <c r="A10" s="108"/>
      <c r="B10" s="108"/>
      <c r="C10" s="109"/>
      <c r="D10" s="110"/>
      <c r="E10" s="109"/>
      <c r="F10" s="111"/>
      <c r="G10" s="112"/>
      <c r="H10" s="112"/>
      <c r="I10" s="143"/>
      <c r="J10" s="112"/>
      <c r="K10" s="108"/>
      <c r="L10" s="108"/>
      <c r="M10" s="108"/>
      <c r="N10" s="109"/>
      <c r="O10" s="111"/>
      <c r="P10" s="109"/>
      <c r="Q10" s="109"/>
      <c r="R10" s="108"/>
      <c r="S10" s="111"/>
      <c r="T10" s="108"/>
      <c r="U10" s="108"/>
      <c r="V10" s="108"/>
      <c r="W10" s="108"/>
      <c r="X10" s="113"/>
      <c r="Y10" s="113"/>
      <c r="Z10" s="113"/>
      <c r="AA10" s="114"/>
      <c r="AB10" s="109"/>
    </row>
    <row r="11" spans="1:28">
      <c r="C11" s="107"/>
      <c r="D11" s="107"/>
      <c r="E11" s="107"/>
      <c r="F11" s="107"/>
      <c r="G11" s="107"/>
      <c r="H11" s="107"/>
      <c r="I11" s="107"/>
      <c r="J11" s="107"/>
      <c r="N11" s="107"/>
      <c r="O11" s="107"/>
      <c r="P11" s="107"/>
      <c r="Q11" s="107"/>
      <c r="S11" s="107"/>
      <c r="AB11" s="107"/>
    </row>
    <row r="12" spans="1:28">
      <c r="C12" s="107"/>
      <c r="D12" s="107"/>
      <c r="E12" s="107"/>
      <c r="F12" s="107"/>
      <c r="G12" s="107"/>
      <c r="H12" s="107"/>
      <c r="I12" s="107"/>
      <c r="J12" s="107"/>
      <c r="N12" s="107"/>
      <c r="O12" s="107"/>
      <c r="P12" s="107"/>
      <c r="Q12" s="107"/>
      <c r="S12" s="107"/>
      <c r="AB12" s="107"/>
    </row>
    <row r="13" spans="1:28">
      <c r="C13" s="107"/>
      <c r="D13" s="107"/>
      <c r="E13" s="107"/>
      <c r="F13" s="107"/>
      <c r="G13" s="107"/>
      <c r="H13" s="107"/>
      <c r="I13" s="107"/>
      <c r="J13" s="107"/>
      <c r="N13" s="107"/>
      <c r="O13" s="107"/>
      <c r="P13" s="107"/>
      <c r="Q13" s="107"/>
      <c r="S13" s="107"/>
      <c r="AB13" s="107"/>
    </row>
    <row r="14" spans="1:28">
      <c r="C14" s="107"/>
      <c r="D14" s="107"/>
      <c r="E14" s="107"/>
      <c r="F14" s="107"/>
      <c r="G14" s="107"/>
      <c r="H14" s="107"/>
      <c r="I14" s="107"/>
      <c r="J14" s="107"/>
      <c r="N14" s="107"/>
      <c r="O14" s="107"/>
      <c r="P14" s="107"/>
      <c r="Q14" s="107"/>
      <c r="S14" s="107"/>
      <c r="AB14" s="107"/>
    </row>
    <row r="15" spans="1:28">
      <c r="C15" s="107"/>
      <c r="D15" s="107"/>
      <c r="E15" s="107"/>
      <c r="F15" s="107"/>
      <c r="G15" s="107"/>
      <c r="H15" s="107"/>
      <c r="I15" s="107"/>
      <c r="J15" s="107"/>
      <c r="N15" s="107"/>
      <c r="O15" s="107"/>
      <c r="P15" s="107"/>
      <c r="Q15" s="107"/>
      <c r="S15" s="107"/>
      <c r="AB15" s="107"/>
    </row>
    <row r="16" spans="1:28">
      <c r="C16" s="107"/>
      <c r="D16" s="107"/>
      <c r="E16" s="107"/>
      <c r="F16" s="107"/>
      <c r="G16" s="107"/>
      <c r="H16" s="107"/>
      <c r="I16" s="107"/>
      <c r="J16" s="107"/>
      <c r="N16" s="107"/>
      <c r="O16" s="107"/>
      <c r="P16" s="107"/>
      <c r="Q16" s="107"/>
      <c r="S16" s="107"/>
      <c r="AB16" s="107"/>
    </row>
    <row r="17" spans="3:28">
      <c r="C17" s="107"/>
      <c r="D17" s="107"/>
      <c r="E17" s="107"/>
      <c r="F17" s="107"/>
      <c r="G17" s="107"/>
      <c r="H17" s="107"/>
      <c r="I17" s="107"/>
      <c r="J17" s="107"/>
      <c r="N17" s="107"/>
      <c r="O17" s="107"/>
      <c r="P17" s="107"/>
      <c r="Q17" s="107"/>
      <c r="S17" s="107"/>
      <c r="AB17" s="107"/>
    </row>
  </sheetData>
  <mergeCells count="11">
    <mergeCell ref="T8:W8"/>
    <mergeCell ref="X8:Z8"/>
    <mergeCell ref="A5:F5"/>
    <mergeCell ref="A6:F6"/>
    <mergeCell ref="A1:AB1"/>
    <mergeCell ref="A3:AB3"/>
    <mergeCell ref="A8:C8"/>
    <mergeCell ref="D8:K8"/>
    <mergeCell ref="L8:N8"/>
    <mergeCell ref="O8:Q8"/>
    <mergeCell ref="R8:S8"/>
  </mergeCells>
  <pageMargins left="0.23622047244094491" right="0.23622047244094491" top="0.74803149606299213" bottom="0.74803149606299213" header="0.31496062992125984" footer="0.31496062992125984"/>
  <pageSetup paperSize="9" scale="4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2</vt:i4>
      </vt:variant>
    </vt:vector>
  </HeadingPairs>
  <TitlesOfParts>
    <vt:vector size="8" baseType="lpstr">
      <vt:lpstr>SiopeAllegatoB</vt:lpstr>
      <vt:lpstr>Fatture</vt:lpstr>
      <vt:lpstr>Mandati</vt:lpstr>
      <vt:lpstr>FattureTempi</vt:lpstr>
      <vt:lpstr>MandatiTempi</vt:lpstr>
      <vt:lpstr>Debiti</vt:lpstr>
      <vt:lpstr>Debiti!Area_stampa</vt:lpstr>
      <vt:lpstr>FattureTempi!Area_stampa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Segreteria</cp:lastModifiedBy>
  <cp:lastPrinted>2015-01-23T09:39:52Z</cp:lastPrinted>
  <dcterms:created xsi:type="dcterms:W3CDTF">1996-11-05T10:16:36Z</dcterms:created>
  <dcterms:modified xsi:type="dcterms:W3CDTF">2020-05-05T08:43:24Z</dcterms:modified>
</cp:coreProperties>
</file>