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FattureTempi!$A$1:$AI$285</definedName>
  </definedNames>
  <calcPr calcId="125725"/>
</workbook>
</file>

<file path=xl/calcChain.xml><?xml version="1.0" encoding="utf-8"?>
<calcChain xmlns="http://schemas.openxmlformats.org/spreadsheetml/2006/main">
  <c r="O132" i="5"/>
  <c r="O131"/>
  <c r="N131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223" i="6"/>
  <c r="AG223"/>
  <c r="AF223"/>
  <c r="J223"/>
  <c r="AH222"/>
  <c r="AG222"/>
  <c r="AF222"/>
  <c r="J222"/>
  <c r="AH221"/>
  <c r="AG221"/>
  <c r="AF221"/>
  <c r="J221"/>
  <c r="AH220"/>
  <c r="AG220"/>
  <c r="AF220"/>
  <c r="J220"/>
  <c r="AH219"/>
  <c r="AG219"/>
  <c r="AF219"/>
  <c r="J219"/>
  <c r="AH218"/>
  <c r="AG218"/>
  <c r="AF218"/>
  <c r="J218"/>
  <c r="AH217"/>
  <c r="AG217"/>
  <c r="AF217"/>
  <c r="J217"/>
  <c r="AH216"/>
  <c r="AG216"/>
  <c r="AF216"/>
  <c r="J216"/>
  <c r="AH215"/>
  <c r="AG215"/>
  <c r="AF215"/>
  <c r="J215"/>
  <c r="AH214"/>
  <c r="AG214"/>
  <c r="AF214"/>
  <c r="J214"/>
  <c r="AH213"/>
  <c r="AG213"/>
  <c r="AF213"/>
  <c r="J213"/>
  <c r="AH212"/>
  <c r="AG212"/>
  <c r="AF212"/>
  <c r="J212"/>
  <c r="AH211"/>
  <c r="AG211"/>
  <c r="AF211"/>
  <c r="J211"/>
  <c r="AH210"/>
  <c r="AG210"/>
  <c r="AF210"/>
  <c r="J210"/>
  <c r="AH209"/>
  <c r="AG209"/>
  <c r="AF209"/>
  <c r="J209"/>
  <c r="AH208"/>
  <c r="AG208"/>
  <c r="AF208"/>
  <c r="J208"/>
  <c r="AH207"/>
  <c r="AG207"/>
  <c r="AF207"/>
  <c r="J207"/>
  <c r="AH206"/>
  <c r="AG206"/>
  <c r="AF206"/>
  <c r="J206"/>
  <c r="AH205"/>
  <c r="AG205"/>
  <c r="AF205"/>
  <c r="J205"/>
  <c r="AH204"/>
  <c r="AG204"/>
  <c r="AF204"/>
  <c r="J204"/>
  <c r="AH203"/>
  <c r="AG203"/>
  <c r="AF203"/>
  <c r="J203"/>
  <c r="AH202"/>
  <c r="AG202"/>
  <c r="AF202"/>
  <c r="J202"/>
  <c r="AH201"/>
  <c r="AG201"/>
  <c r="AF201"/>
  <c r="J201"/>
  <c r="AH200"/>
  <c r="AG200"/>
  <c r="AF200"/>
  <c r="J200"/>
  <c r="AH199"/>
  <c r="AG199"/>
  <c r="AF199"/>
  <c r="J199"/>
  <c r="AH198"/>
  <c r="AG198"/>
  <c r="AF198"/>
  <c r="J198"/>
  <c r="AH197"/>
  <c r="AG197"/>
  <c r="AF197"/>
  <c r="J197"/>
  <c r="AH196"/>
  <c r="AG196"/>
  <c r="AF196"/>
  <c r="J196"/>
  <c r="AH195"/>
  <c r="AG195"/>
  <c r="AF195"/>
  <c r="J195"/>
  <c r="AH194"/>
  <c r="AG194"/>
  <c r="AF194"/>
  <c r="J194"/>
  <c r="AH193"/>
  <c r="AG193"/>
  <c r="AF193"/>
  <c r="J193"/>
  <c r="AH192"/>
  <c r="AG192"/>
  <c r="AF192"/>
  <c r="J192"/>
  <c r="AH191"/>
  <c r="AG191"/>
  <c r="AF191"/>
  <c r="J191"/>
  <c r="AH190"/>
  <c r="AG190"/>
  <c r="AF190"/>
  <c r="J190"/>
  <c r="AH189"/>
  <c r="AG189"/>
  <c r="AF189"/>
  <c r="J189"/>
  <c r="AH188"/>
  <c r="AG188"/>
  <c r="AF188"/>
  <c r="J188"/>
  <c r="AH187"/>
  <c r="AG187"/>
  <c r="AF187"/>
  <c r="J187"/>
  <c r="AH186"/>
  <c r="AG186"/>
  <c r="AF186"/>
  <c r="J186"/>
  <c r="AH185"/>
  <c r="AG185"/>
  <c r="AF185"/>
  <c r="J185"/>
  <c r="AH184"/>
  <c r="AG184"/>
  <c r="AF184"/>
  <c r="J184"/>
  <c r="AH183"/>
  <c r="AG183"/>
  <c r="AF183"/>
  <c r="J183"/>
  <c r="AH182"/>
  <c r="AG182"/>
  <c r="AF182"/>
  <c r="J182"/>
  <c r="AH181"/>
  <c r="AG181"/>
  <c r="AF181"/>
  <c r="J181"/>
  <c r="AH180"/>
  <c r="AG180"/>
  <c r="AF180"/>
  <c r="J180"/>
  <c r="AH179"/>
  <c r="AG179"/>
  <c r="AF179"/>
  <c r="J179"/>
  <c r="AH178"/>
  <c r="AG178"/>
  <c r="AF178"/>
  <c r="J178"/>
  <c r="AH177"/>
  <c r="AG177"/>
  <c r="AF177"/>
  <c r="J177"/>
  <c r="AH176"/>
  <c r="AG176"/>
  <c r="AF176"/>
  <c r="J176"/>
  <c r="AH175"/>
  <c r="AG175"/>
  <c r="AF175"/>
  <c r="J175"/>
  <c r="AH174"/>
  <c r="AG174"/>
  <c r="AF174"/>
  <c r="J174"/>
  <c r="AH173"/>
  <c r="AG173"/>
  <c r="AF173"/>
  <c r="J173"/>
  <c r="AH172"/>
  <c r="AG172"/>
  <c r="AF172"/>
  <c r="J172"/>
  <c r="AH171"/>
  <c r="AG171"/>
  <c r="AF171"/>
  <c r="J171"/>
  <c r="AH170"/>
  <c r="AG170"/>
  <c r="AF170"/>
  <c r="J170"/>
  <c r="AH169"/>
  <c r="AG169"/>
  <c r="AF169"/>
  <c r="J169"/>
  <c r="AH168"/>
  <c r="AG168"/>
  <c r="AF168"/>
  <c r="J168"/>
  <c r="AH167"/>
  <c r="AG167"/>
  <c r="AF167"/>
  <c r="J167"/>
  <c r="AH166"/>
  <c r="AG166"/>
  <c r="AF166"/>
  <c r="J166"/>
  <c r="AH165"/>
  <c r="AG165"/>
  <c r="AF165"/>
  <c r="J165"/>
  <c r="AH164"/>
  <c r="AG164"/>
  <c r="AF164"/>
  <c r="J164"/>
  <c r="AH163"/>
  <c r="AG163"/>
  <c r="AF163"/>
  <c r="J163"/>
  <c r="AH162"/>
  <c r="AG162"/>
  <c r="AF162"/>
  <c r="J162"/>
  <c r="AH161"/>
  <c r="AG161"/>
  <c r="AF161"/>
  <c r="J161"/>
  <c r="AH160"/>
  <c r="AG160"/>
  <c r="AF160"/>
  <c r="J160"/>
  <c r="AH159"/>
  <c r="AG159"/>
  <c r="AF159"/>
  <c r="J159"/>
  <c r="AH158"/>
  <c r="AG158"/>
  <c r="AF158"/>
  <c r="J158"/>
  <c r="AH157"/>
  <c r="AG157"/>
  <c r="AF157"/>
  <c r="J157"/>
  <c r="AH156"/>
  <c r="AG156"/>
  <c r="AF156"/>
  <c r="J156"/>
  <c r="AH155"/>
  <c r="AG155"/>
  <c r="AF155"/>
  <c r="J155"/>
  <c r="AH154"/>
  <c r="AG154"/>
  <c r="AF154"/>
  <c r="J154"/>
  <c r="AH153"/>
  <c r="AG153"/>
  <c r="AF153"/>
  <c r="J153"/>
  <c r="AH152"/>
  <c r="AG152"/>
  <c r="AF152"/>
  <c r="J152"/>
  <c r="AH151"/>
  <c r="AG151"/>
  <c r="AF151"/>
  <c r="J151"/>
  <c r="AH150"/>
  <c r="AG150"/>
  <c r="AF150"/>
  <c r="J150"/>
  <c r="AH149"/>
  <c r="AG149"/>
  <c r="AF149"/>
  <c r="J149"/>
  <c r="AH148"/>
  <c r="AG148"/>
  <c r="AF148"/>
  <c r="J148"/>
  <c r="AH147"/>
  <c r="AG147"/>
  <c r="AF147"/>
  <c r="J147"/>
  <c r="AH146"/>
  <c r="AG146"/>
  <c r="AF146"/>
  <c r="J146"/>
  <c r="AH145"/>
  <c r="AG145"/>
  <c r="AF145"/>
  <c r="J145"/>
  <c r="AH144"/>
  <c r="AG144"/>
  <c r="AF144"/>
  <c r="J144"/>
  <c r="AH143"/>
  <c r="AG143"/>
  <c r="AF143"/>
  <c r="J143"/>
  <c r="AH142"/>
  <c r="AG142"/>
  <c r="AF142"/>
  <c r="J142"/>
  <c r="AH141"/>
  <c r="AG141"/>
  <c r="AF141"/>
  <c r="J141"/>
  <c r="AH140"/>
  <c r="AG140"/>
  <c r="AF140"/>
  <c r="J140"/>
  <c r="AH139"/>
  <c r="AG139"/>
  <c r="AF139"/>
  <c r="J139"/>
  <c r="AH138"/>
  <c r="AG138"/>
  <c r="AF138"/>
  <c r="J138"/>
  <c r="AH137"/>
  <c r="AG137"/>
  <c r="AF137"/>
  <c r="J137"/>
  <c r="AH136"/>
  <c r="AG136"/>
  <c r="AF136"/>
  <c r="J136"/>
  <c r="AH135"/>
  <c r="AG135"/>
  <c r="AF135"/>
  <c r="J135"/>
  <c r="AH134"/>
  <c r="AG134"/>
  <c r="AF134"/>
  <c r="J134"/>
  <c r="AH133"/>
  <c r="AG133"/>
  <c r="AF133"/>
  <c r="J133"/>
  <c r="AH132"/>
  <c r="AG132"/>
  <c r="AF132"/>
  <c r="J132"/>
  <c r="AH131"/>
  <c r="AG131"/>
  <c r="AF131"/>
  <c r="J131"/>
  <c r="AH130"/>
  <c r="AG130"/>
  <c r="AF130"/>
  <c r="J130"/>
  <c r="AH129"/>
  <c r="AG129"/>
  <c r="AF129"/>
  <c r="J129"/>
  <c r="AH128"/>
  <c r="AG128"/>
  <c r="AF128"/>
  <c r="J128"/>
  <c r="AH127"/>
  <c r="AG127"/>
  <c r="AF127"/>
  <c r="J127"/>
  <c r="AH126"/>
  <c r="AG126"/>
  <c r="AF126"/>
  <c r="J126"/>
  <c r="AH125"/>
  <c r="AG125"/>
  <c r="AF125"/>
  <c r="J125"/>
  <c r="AH124"/>
  <c r="AG124"/>
  <c r="AF124"/>
  <c r="J124"/>
  <c r="AH123"/>
  <c r="AG123"/>
  <c r="AF123"/>
  <c r="J123"/>
  <c r="AH122"/>
  <c r="AG122"/>
  <c r="AF122"/>
  <c r="J122"/>
  <c r="AH121"/>
  <c r="AG121"/>
  <c r="AF121"/>
  <c r="J121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G8"/>
  <c r="AH8"/>
  <c r="AH225"/>
  <c r="O134" i="5"/>
  <c r="O137" s="1"/>
  <c r="O138" s="1"/>
  <c r="AF8" i="6"/>
  <c r="J8"/>
  <c r="AG225"/>
  <c r="N134" i="5"/>
  <c r="N137"/>
  <c r="AH226" i="6"/>
  <c r="O135" i="5"/>
</calcChain>
</file>

<file path=xl/sharedStrings.xml><?xml version="1.0" encoding="utf-8"?>
<sst xmlns="http://schemas.openxmlformats.org/spreadsheetml/2006/main" count="4258" uniqueCount="946">
  <si>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</si>
  <si>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</si>
  <si>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</si>
  <si>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</si>
  <si>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</si>
  <si>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</si>
  <si>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</si>
  <si>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</si>
  <si>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</si>
  <si>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</si>
  <si>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</si>
  <si>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</si>
  <si>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</si>
  <si>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</si>
  <si>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</si>
  <si>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</si>
  <si>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</si>
  <si>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</si>
  <si>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</si>
  <si>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</si>
  <si>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</si>
  <si>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</si>
  <si>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</si>
  <si>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</si>
  <si>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</si>
  <si>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</si>
  <si>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</si>
  <si>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</si>
  <si>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</si>
  <si>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</si>
  <si>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</si>
  <si>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</si>
  <si>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</si>
  <si>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</si>
  <si>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</si>
  <si>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</si>
  <si>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</si>
  <si>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</si>
  <si>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</si>
  <si>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</si>
  <si>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</si>
  <si>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</si>
  <si>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</si>
  <si>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</si>
  <si>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</si>
  <si>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</si>
  <si>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</si>
  <si>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</si>
  <si>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</si>
  <si>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</si>
  <si>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</si>
  <si>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</si>
  <si>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</si>
  <si>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</si>
  <si>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</si>
  <si>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</si>
  <si>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</si>
  <si>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</si>
  <si>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</si>
  <si>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</si>
  <si>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</si>
  <si>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</si>
  <si>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</si>
  <si>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</si>
  <si>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</si>
  <si>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</si>
  <si>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</si>
  <si>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</si>
  <si>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</si>
  <si>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</si>
  <si>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</si>
  <si>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</si>
  <si>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</si>
  <si>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</si>
  <si>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01/01/2017 - 31/12/2017</t>
  </si>
  <si>
    <t>28/09/2016</t>
  </si>
  <si>
    <t>FATTPA 1_16</t>
  </si>
  <si>
    <t>29/07/2016</t>
  </si>
  <si>
    <t>SISTEMAZIONE FRANA DI CROLLO IN LOCALITA' GROS PASSET, LUNGO STRADA COMUNALE PER BALSIGLIA</t>
  </si>
  <si>
    <t>SI</t>
  </si>
  <si>
    <t/>
  </si>
  <si>
    <t>03/08/2016</t>
  </si>
  <si>
    <t>MAMILO SRL</t>
  </si>
  <si>
    <t>10319950019</t>
  </si>
  <si>
    <t>*</t>
  </si>
  <si>
    <t>04/08/2016</t>
  </si>
  <si>
    <t>23/10/2017</t>
  </si>
  <si>
    <t>11/01/2017</t>
  </si>
  <si>
    <t>3/PA</t>
  </si>
  <si>
    <t>27/12/2016</t>
  </si>
  <si>
    <t>BRANDINE E MATERASSI PER SEGGI ELETTORALI 2016</t>
  </si>
  <si>
    <t>ZA91C0CEB8</t>
  </si>
  <si>
    <t>29/12/2016</t>
  </si>
  <si>
    <t>ALPIFLEX MATERASSI snc</t>
  </si>
  <si>
    <t>05386980014</t>
  </si>
  <si>
    <t>18/01/2017</t>
  </si>
  <si>
    <t>25/01/2017</t>
  </si>
  <si>
    <t>28/01/2017</t>
  </si>
  <si>
    <t>16/50/00050</t>
  </si>
  <si>
    <t>30/11/2016</t>
  </si>
  <si>
    <t>FATTURA</t>
  </si>
  <si>
    <t>Z621B9535B</t>
  </si>
  <si>
    <t>22/12/2016</t>
  </si>
  <si>
    <t>BOLLA GUIDO &amp; C. s.n.c.</t>
  </si>
  <si>
    <t>00699810016</t>
  </si>
  <si>
    <t>2229</t>
  </si>
  <si>
    <t>05/01/2017</t>
  </si>
  <si>
    <t>ASSUNZIONE IMPEGNO DI SPESA PER TELEFONIA FISSA MOBILE E INTERNET</t>
  </si>
  <si>
    <t>ZF81CE0FD8</t>
  </si>
  <si>
    <t>CLOUDITALIA COMMUNICATIONS S.P.A.</t>
  </si>
  <si>
    <t>07543230960</t>
  </si>
  <si>
    <t>05/02/2017</t>
  </si>
  <si>
    <t>F15000378</t>
  </si>
  <si>
    <t>31/12/2016</t>
  </si>
  <si>
    <t>VENDITA A CLIENTI</t>
  </si>
  <si>
    <t>Z1B1CE1111</t>
  </si>
  <si>
    <t>ELSYNET S.r.l.</t>
  </si>
  <si>
    <t>03178070045</t>
  </si>
  <si>
    <t>31/01/2017</t>
  </si>
  <si>
    <t>8A00999493</t>
  </si>
  <si>
    <t>09/11/2016</t>
  </si>
  <si>
    <t>6BIM 2016</t>
  </si>
  <si>
    <t>ZE81CE106F</t>
  </si>
  <si>
    <t>23/11/2016</t>
  </si>
  <si>
    <t>TELECOM ITALIA S.p.A. interventi imp. telefonici</t>
  </si>
  <si>
    <t>00488410010</t>
  </si>
  <si>
    <t>14/02/2017</t>
  </si>
  <si>
    <t>3/1919</t>
  </si>
  <si>
    <t>21/12/2016</t>
  </si>
  <si>
    <t>PREST.SERVIZI</t>
  </si>
  <si>
    <t>Z160D792B6</t>
  </si>
  <si>
    <t>04/01/2017</t>
  </si>
  <si>
    <t>FRATERNITA' SISTEMI</t>
  </si>
  <si>
    <t>02383950983</t>
  </si>
  <si>
    <t>14/03/2017</t>
  </si>
  <si>
    <t>21/02/2017</t>
  </si>
  <si>
    <t>360/91</t>
  </si>
  <si>
    <t>ASSUNZIONE IMPEGNO DI SPESA PER RISCALDAMENTO IMMOBILI COMUNALI ANNO 2016</t>
  </si>
  <si>
    <t>Z6718EF5C7</t>
  </si>
  <si>
    <t>AUTOGAS NORD S.P.A.</t>
  </si>
  <si>
    <t>02614910103</t>
  </si>
  <si>
    <t>01888000649</t>
  </si>
  <si>
    <t>La Matricola del Suo contatore 62454889 Scissione pag.ex Art17ter DPR633/72 44,05 Periodo di riferimento 01 NOVEMBRE 2016 31 DICEMBRE 2016 Il Suo Codice Cliente B46499</t>
  </si>
  <si>
    <t>LIQUIGAS</t>
  </si>
  <si>
    <t>03316690175</t>
  </si>
  <si>
    <t>28/02/2017</t>
  </si>
  <si>
    <t>3003</t>
  </si>
  <si>
    <t>30/12/2016</t>
  </si>
  <si>
    <t>noleggio e costo copia fotocopiatore</t>
  </si>
  <si>
    <t>Z40190C2DF</t>
  </si>
  <si>
    <t>GRUPPO CERUTTI s.r.l.</t>
  </si>
  <si>
    <t>04919940017</t>
  </si>
  <si>
    <t>19/01/2017</t>
  </si>
  <si>
    <t>FATTPA 1_17</t>
  </si>
  <si>
    <t>12/01/2017</t>
  </si>
  <si>
    <t>CHIATTONE ARCH. PAOLO</t>
  </si>
  <si>
    <t>07775370013</t>
  </si>
  <si>
    <t>CHTPLA70A02L219C</t>
  </si>
  <si>
    <t>000002/17</t>
  </si>
  <si>
    <t>IMPEGNO DI SPESA PER REVISIONE E MANUTENZIONE MEZZO DEL COMUNE UNIMOG CIG Z251BA9EFB</t>
  </si>
  <si>
    <t>Z251BA9EFB</t>
  </si>
  <si>
    <t>RE.VE.DI. SERVICE S.R.L.</t>
  </si>
  <si>
    <t>05640170014</t>
  </si>
  <si>
    <t>3517 6</t>
  </si>
  <si>
    <t>ALMA S.p.A. CENTRO SERVIZI</t>
  </si>
  <si>
    <t>00572290047</t>
  </si>
  <si>
    <t>31/03/2017</t>
  </si>
  <si>
    <t>8A00030343</t>
  </si>
  <si>
    <t>10/01/2017</t>
  </si>
  <si>
    <t>1BIM 2017</t>
  </si>
  <si>
    <t>17/04/2017</t>
  </si>
  <si>
    <t>20/02/2017</t>
  </si>
  <si>
    <t>SST17VE-00038</t>
  </si>
  <si>
    <t>IMPEGNO DI SPESA PER SOSTITUZIONE CIRCOLATORE BORDO CALDAIA ACEA SERVIZI STRUMENTALI CIG ZF91CB069A</t>
  </si>
  <si>
    <t>ZF91CB069A</t>
  </si>
  <si>
    <t>15/02/2017</t>
  </si>
  <si>
    <t>ACEA SST S.R.L. SERV. STRUMENTALI TERROTORALI</t>
  </si>
  <si>
    <t>10381250017</t>
  </si>
  <si>
    <t>31/05/2017</t>
  </si>
  <si>
    <t>1</t>
  </si>
  <si>
    <t>02/02/2017</t>
  </si>
  <si>
    <t>CIG Z480405F84</t>
  </si>
  <si>
    <t>Z480405F84</t>
  </si>
  <si>
    <t>08/02/2017</t>
  </si>
  <si>
    <t>FORESTERIA MASSELLO di Fancoli Loredana</t>
  </si>
  <si>
    <t>00940060148</t>
  </si>
  <si>
    <t>2620000135201602</t>
  </si>
  <si>
    <t>ASSUNZIONE IMPEGNO DI SPESA PER FORNITURA ACQUA IMMOBILI COMUNALI ANNO 2016</t>
  </si>
  <si>
    <t>Z3518EF702</t>
  </si>
  <si>
    <t>SMAT S.p.A.</t>
  </si>
  <si>
    <t>07937540016</t>
  </si>
  <si>
    <t>10/03/2017</t>
  </si>
  <si>
    <t>2620100005201602</t>
  </si>
  <si>
    <t>2620100006201602</t>
  </si>
  <si>
    <t>000004/P</t>
  </si>
  <si>
    <t>03/02/2017</t>
  </si>
  <si>
    <t>manutenzione beni</t>
  </si>
  <si>
    <t>Z0D1D12E56</t>
  </si>
  <si>
    <t>09/02/2017</t>
  </si>
  <si>
    <t>MORINA di MORINA EZIO &amp; C.</t>
  </si>
  <si>
    <t>02863620015</t>
  </si>
  <si>
    <t>8717027021</t>
  </si>
  <si>
    <t>Fattura Elettronica relativa all'Identificativo Rendiconto 2090248586</t>
  </si>
  <si>
    <t>ZAE1D74393</t>
  </si>
  <si>
    <t>01/02/2017</t>
  </si>
  <si>
    <t>Poste Italiane S.p.A.</t>
  </si>
  <si>
    <t>01114601006</t>
  </si>
  <si>
    <t>97103880585</t>
  </si>
  <si>
    <t>08/03/2017</t>
  </si>
  <si>
    <t>22/91</t>
  </si>
  <si>
    <t>ASSUNZIONE IMPEGNO DI SPESA PER RISCALDAMENTO</t>
  </si>
  <si>
    <t>ZF21D00C12</t>
  </si>
  <si>
    <t>28/03/2017</t>
  </si>
  <si>
    <t>48256</t>
  </si>
  <si>
    <t>07/03/2017</t>
  </si>
  <si>
    <t>07/04/2017</t>
  </si>
  <si>
    <t>F15000028</t>
  </si>
  <si>
    <t>01/03/2017</t>
  </si>
  <si>
    <t>01963</t>
  </si>
  <si>
    <t>IMPEGNO  DI  SPESA  FORNITURA  REGISTRI  STATO  CIVILE ANNO 2017 E REGISTRO UNIONI CIVILI. CIG ZB11BC18F0</t>
  </si>
  <si>
    <t>ZB11BC18F0</t>
  </si>
  <si>
    <t>E. GASPARI</t>
  </si>
  <si>
    <t>00089070403</t>
  </si>
  <si>
    <t>371</t>
  </si>
  <si>
    <t>24/02/2017</t>
  </si>
  <si>
    <t>NOLEGGIO MENSILE FOTOCOPIATORE</t>
  </si>
  <si>
    <t>ZE31D3591D</t>
  </si>
  <si>
    <t>141</t>
  </si>
  <si>
    <t>30/01/2017</t>
  </si>
  <si>
    <t>noleggio mensile fotocopiatore</t>
  </si>
  <si>
    <t>Z731D35952</t>
  </si>
  <si>
    <t>01888000109</t>
  </si>
  <si>
    <t>Il Suo Codice Cliente B46499 La Matricola del Suo contatore 62454889 Scissione pag.ex Art17ter DPR633/72 5,10 Periodo di riferimento 01 GENNAIO 2017 28 FEBBRAIO 2017</t>
  </si>
  <si>
    <t>Z351D00C1D</t>
  </si>
  <si>
    <t>19/04/2017</t>
  </si>
  <si>
    <t>30/04/2017</t>
  </si>
  <si>
    <t>PA002-2017</t>
  </si>
  <si>
    <t>17/02/2017</t>
  </si>
  <si>
    <t>IMPEGNO DI SPESA A FAVORE DELLA DITTA SERIGRAFIA PUBLIESSE SNC PER ACQUISTO CARTELLO PUBBLICAZIONE CONTRIBUTO REGIONALE PSR 2007 - 2013  CIG Z111D2FD37</t>
  </si>
  <si>
    <t>Z111D2FD37</t>
  </si>
  <si>
    <t>22/02/2017</t>
  </si>
  <si>
    <t>PUBBLIESSE SNC DI AGLI E BARGESE E C.</t>
  </si>
  <si>
    <t>05846650017</t>
  </si>
  <si>
    <t>24/03/2017</t>
  </si>
  <si>
    <t>545/FE</t>
  </si>
  <si>
    <t>Determina n. 98 del 31.12.16</t>
  </si>
  <si>
    <t>ZCD1D752CB</t>
  </si>
  <si>
    <t>SISCOM S.A.S. DI R. SEVEGA</t>
  </si>
  <si>
    <t>01778000040</t>
  </si>
  <si>
    <t>25/04/2017</t>
  </si>
  <si>
    <t>593/FE</t>
  </si>
  <si>
    <t>Vs. ordine Mepa n.2687588 del 14.01.2016</t>
  </si>
  <si>
    <t>Z1C1804127</t>
  </si>
  <si>
    <t>29/04/2017</t>
  </si>
  <si>
    <t>15/03/2017</t>
  </si>
  <si>
    <t>16/01/2017</t>
  </si>
  <si>
    <t>AFFIDAMENTO INCARICO PER LA GESTIONE DELLO SPORTELLO FORESTALE E SERVIZIO DI UFFICIO FORESTALE AI COMUNI CONVENZIONATI DELLE VALLI CHISONE E GERMANASCA</t>
  </si>
  <si>
    <t>ZE71BABEAE</t>
  </si>
  <si>
    <t>IGOR CICCONETTI</t>
  </si>
  <si>
    <t>16/03/2017</t>
  </si>
  <si>
    <t>06/04/2017</t>
  </si>
  <si>
    <t>8A00227449</t>
  </si>
  <si>
    <t>2BIM 2017</t>
  </si>
  <si>
    <t>20/03/2017</t>
  </si>
  <si>
    <t>15/06/2017</t>
  </si>
  <si>
    <t>232</t>
  </si>
  <si>
    <t>22/03/2017</t>
  </si>
  <si>
    <t>IMPEGNO DI SPESA PER ACQUISTO N. 200 CARTOLINE TIMBRATRICE ASSO SRL CIG Z891DE6DDD</t>
  </si>
  <si>
    <t>Z201E295CE</t>
  </si>
  <si>
    <t>A.S.S.O. srl</t>
  </si>
  <si>
    <t>01804310017</t>
  </si>
  <si>
    <t>10/04/2017</t>
  </si>
  <si>
    <t>PJ00071289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</si>
  <si>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</si>
  <si>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</si>
  <si>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</si>
  <si>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</si>
  <si>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</si>
  <si>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15/05/2017</t>
  </si>
  <si>
    <t>389/FE</t>
  </si>
  <si>
    <t>Vostro ordine mepa n. 2658778 del 28.12.2015; Fornitura software applicativo sotto riportato in licenza d'uso al Comune di Massello; Installazione ed addestramento al personale</t>
  </si>
  <si>
    <t>Z3317D10BD</t>
  </si>
  <si>
    <t>16/04/2017</t>
  </si>
  <si>
    <t>443/FE</t>
  </si>
  <si>
    <t>Vs. ordine mepa n. 2687618 del 14.01.2016; Fornitura software applicativo sotto riportato in licenza d'uso al Comune di Massello; Installazione ed addestramento al personale</t>
  </si>
  <si>
    <t>Z9C1804156</t>
  </si>
  <si>
    <t>18/04/2017</t>
  </si>
  <si>
    <t>004701651384</t>
  </si>
  <si>
    <t>08/12/2016</t>
  </si>
  <si>
    <t>ASSUNZIONE IMPEGNO DI SPESA PER  ENERGIA ELETTRICA</t>
  </si>
  <si>
    <t>14/12/2016</t>
  </si>
  <si>
    <t>ENEL ENERGIA SPA</t>
  </si>
  <si>
    <t>06655971007</t>
  </si>
  <si>
    <t>13/01/2017</t>
  </si>
  <si>
    <t>004800023824</t>
  </si>
  <si>
    <t>004800327840</t>
  </si>
  <si>
    <t>14/04/2017</t>
  </si>
  <si>
    <t>1630065499</t>
  </si>
  <si>
    <t>Z5F1E2C52E</t>
  </si>
  <si>
    <t>SO.L.E. SPA</t>
  </si>
  <si>
    <t>02322600541</t>
  </si>
  <si>
    <t>19/02/2017</t>
  </si>
  <si>
    <t>1730007790</t>
  </si>
  <si>
    <t>02/03/2017</t>
  </si>
  <si>
    <t>1730016510</t>
  </si>
  <si>
    <t>20/05/2017</t>
  </si>
  <si>
    <t>017279990201016</t>
  </si>
  <si>
    <t>03/10/2016</t>
  </si>
  <si>
    <t>Z231E2C5AD</t>
  </si>
  <si>
    <t>05/10/2016</t>
  </si>
  <si>
    <t>ENEL SERVIZIO ELETTRICO SpA</t>
  </si>
  <si>
    <t>09633951000</t>
  </si>
  <si>
    <t>04/11/2016</t>
  </si>
  <si>
    <t>017279990201018</t>
  </si>
  <si>
    <t>04/02/2017</t>
  </si>
  <si>
    <t>017279990202018</t>
  </si>
  <si>
    <t>017279990203018</t>
  </si>
  <si>
    <t>017279990204018</t>
  </si>
  <si>
    <t>017279990205018</t>
  </si>
  <si>
    <t>017270800206025</t>
  </si>
  <si>
    <t>10/02/2017</t>
  </si>
  <si>
    <t>17/03/2017</t>
  </si>
  <si>
    <t>017270800210613</t>
  </si>
  <si>
    <t>017279990205019</t>
  </si>
  <si>
    <t>03/04/2017</t>
  </si>
  <si>
    <t>06/05/2017</t>
  </si>
  <si>
    <t>017279990204019</t>
  </si>
  <si>
    <t>017279990203019</t>
  </si>
  <si>
    <t>017279990202019</t>
  </si>
  <si>
    <t>017279990201019</t>
  </si>
  <si>
    <t>11/05/2017</t>
  </si>
  <si>
    <t>1563/FE</t>
  </si>
  <si>
    <t>04/05/2017</t>
  </si>
  <si>
    <t>Determina n. 22 del 23/02/2017; Servizio di conservazione in outsourcing per l'anno 2017</t>
  </si>
  <si>
    <t>Z5B1D9A4A0</t>
  </si>
  <si>
    <t>10/05/2017</t>
  </si>
  <si>
    <t>01/06/2017</t>
  </si>
  <si>
    <t>03/06/2017</t>
  </si>
  <si>
    <t>66/PA</t>
  </si>
  <si>
    <t>IMPEGNO DI SPESA PER Servizio di Mantenimento Nome a Dominio, Spazio disco, casella di posta elettronica - DITTA ALPIMEDIA COMMUNICATION Rinnovo  2017  CIG Z971BF1C6C</t>
  </si>
  <si>
    <t>Z971BF1C6C</t>
  </si>
  <si>
    <t>ALPIMEDIA COMMUNICATION snc</t>
  </si>
  <si>
    <t>07181160016</t>
  </si>
  <si>
    <t>17/05/2017</t>
  </si>
  <si>
    <t>20/PA</t>
  </si>
  <si>
    <t>01/12/2016</t>
  </si>
  <si>
    <t>INCARICO SUPPORTO AL RUP</t>
  </si>
  <si>
    <t>ZA51C51BB0</t>
  </si>
  <si>
    <t>03/12/2016</t>
  </si>
  <si>
    <t>CASETTA LUIGI UMBERTO</t>
  </si>
  <si>
    <t>08239100012</t>
  </si>
  <si>
    <t>CSTLMB64M14G674V</t>
  </si>
  <si>
    <t>02/01/2017</t>
  </si>
  <si>
    <t>26/05/2017</t>
  </si>
  <si>
    <t>SST17VE-00131</t>
  </si>
  <si>
    <t>27/04/2017</t>
  </si>
  <si>
    <t>SPESA RACCOLTA E SMALTIMENTO RSU ANNO 2017</t>
  </si>
  <si>
    <t>Z6A1E0F476</t>
  </si>
  <si>
    <t>03/05/2017</t>
  </si>
  <si>
    <t>92/91-2017</t>
  </si>
  <si>
    <t>30/05/2017</t>
  </si>
  <si>
    <t>25</t>
  </si>
  <si>
    <t>FATTURA P.A.</t>
  </si>
  <si>
    <t>Z5F1BAB57A</t>
  </si>
  <si>
    <t>VF - EDIL MATERIALI S.A.S.</t>
  </si>
  <si>
    <t>06574820012</t>
  </si>
  <si>
    <t>30/06/2017</t>
  </si>
  <si>
    <t>F15000097</t>
  </si>
  <si>
    <t>3/68</t>
  </si>
  <si>
    <t>21/01/2017</t>
  </si>
  <si>
    <t>03257</t>
  </si>
  <si>
    <t>12/04/2017</t>
  </si>
  <si>
    <t>12/05/2017</t>
  </si>
  <si>
    <t>891</t>
  </si>
  <si>
    <t>PJ00075249</t>
  </si>
  <si>
    <t>14/06/2017</t>
  </si>
  <si>
    <t>01888000234</t>
  </si>
  <si>
    <t>Il Suo Codice Cliente B46499 La Matricola del Suo contatore 62454889 Scissione pag.ex Art17ter DPR633/72 5,19 Periodo di riferimento 01 MARZO 2017 30 APRILE 2017</t>
  </si>
  <si>
    <t>148PA-2017</t>
  </si>
  <si>
    <t>20/04/2017</t>
  </si>
  <si>
    <t>PULIZIA TERMOCONVETTORI FONDITAL F6YQUACOG11  SOSTITUZIONE QUADRO ELETTRICO
CLASSIC TERMOCONVETTORE GAZELLE 3000 F6Y41146500 SOSTITUZIONE VENTILATORE
TANGENZIALE TG360 2 VELOCITA TERMOCONVETTORE
GAZEL LE 5000
F6Y41010700  SOSTITUZIONE BOBINA PER VALVOLA
B</t>
  </si>
  <si>
    <t>ZC01E4CC80</t>
  </si>
  <si>
    <t>GABUTTI SILVANO</t>
  </si>
  <si>
    <t>07362880010</t>
  </si>
  <si>
    <t>8A00405436</t>
  </si>
  <si>
    <t>09/05/2017</t>
  </si>
  <si>
    <t>3BIM 2017</t>
  </si>
  <si>
    <t>16/08/2017</t>
  </si>
  <si>
    <t>2304/FE</t>
  </si>
  <si>
    <t>16/05/2017</t>
  </si>
  <si>
    <t>Contratto di manutenzione software per l'anno 2017; Attività di manutenzione e assistenza sul software Siscom. Periodo: anno 2017</t>
  </si>
  <si>
    <t>ZCB10D6405</t>
  </si>
  <si>
    <t>24/05/2017</t>
  </si>
  <si>
    <t>430/A</t>
  </si>
  <si>
    <t>AFFIDAMENTO INCARICO PER PUBBLICAZIONE SU GAZZETTA UFFICIALE REPUBBLICA ITALIANA BANDO TESORERIA COMUNALE PERIODO 01.06.2017 - 31.12.2021. CIG Z8D1D9E70C</t>
  </si>
  <si>
    <t>Z8D1D9E70C</t>
  </si>
  <si>
    <t>GOODEA SRL</t>
  </si>
  <si>
    <t>06876751212</t>
  </si>
  <si>
    <t>25/05/2017</t>
  </si>
  <si>
    <t>03/PA/2017</t>
  </si>
  <si>
    <t>AFFIDAMENTO INCARICO STUDIO INGEGNERIA ANSELMO ASSOCIATI  PER LA PROGETTAZIONE E DL DELLE INDAGINI E DEI LAVORI RELATIVI AI PMO SCHEDE SP004 E 4-001.</t>
  </si>
  <si>
    <t>Z4A14F478D</t>
  </si>
  <si>
    <t>ANSELMO ASSOCIATI</t>
  </si>
  <si>
    <t>08798520014</t>
  </si>
  <si>
    <t>22/06/2017</t>
  </si>
  <si>
    <t>21/04/2017</t>
  </si>
  <si>
    <t>420 6</t>
  </si>
  <si>
    <t>29/06/2017</t>
  </si>
  <si>
    <t>Z4F1D2BE82</t>
  </si>
  <si>
    <t>00140/12</t>
  </si>
  <si>
    <t>affidamento assistenza contabile</t>
  </si>
  <si>
    <t>z3a1238358</t>
  </si>
  <si>
    <t>ENTI REV S R L</t>
  </si>
  <si>
    <t>02037190044</t>
  </si>
  <si>
    <t>14/07/2017</t>
  </si>
  <si>
    <t>9/PA</t>
  </si>
  <si>
    <t>05/08/2016</t>
  </si>
  <si>
    <t>ATTIVITÀ DI GESTIONE SPORTELLO FORESTALE MESI DI MAGGIO, GIUGNO E LUGLIO</t>
  </si>
  <si>
    <t>10/08/2016</t>
  </si>
  <si>
    <t>TERZOLO PAOLO</t>
  </si>
  <si>
    <t>06950230018</t>
  </si>
  <si>
    <t>TRZPMR58D17L219G</t>
  </si>
  <si>
    <t>08/09/2016</t>
  </si>
  <si>
    <t>05/07/2017</t>
  </si>
  <si>
    <t>3159/FE</t>
  </si>
  <si>
    <t>Determina n. 50 del 25.05.17</t>
  </si>
  <si>
    <t>Z571EC4F55</t>
  </si>
  <si>
    <t>13/07/2017</t>
  </si>
  <si>
    <t>28/08/2017</t>
  </si>
  <si>
    <t>1364</t>
  </si>
  <si>
    <t>NOLEGGIO MENSILE E COSTO COPIA</t>
  </si>
  <si>
    <t>31/07/2017</t>
  </si>
  <si>
    <t>1085</t>
  </si>
  <si>
    <t>NOLEGGIO FOTOCOPIATORE MESE D MAGGIO 2017</t>
  </si>
  <si>
    <t>07/06/2017</t>
  </si>
  <si>
    <t>617b</t>
  </si>
  <si>
    <t>29/03/2017</t>
  </si>
  <si>
    <t>CANONE NOLEGGIO E COSTO COPIE</t>
  </si>
  <si>
    <t>1730030491</t>
  </si>
  <si>
    <t>19/08/2017</t>
  </si>
  <si>
    <t>1730026842</t>
  </si>
  <si>
    <t>20/07/2017</t>
  </si>
  <si>
    <t>F15000160</t>
  </si>
  <si>
    <t>2</t>
  </si>
  <si>
    <t>04/06/2017</t>
  </si>
  <si>
    <t>CIG ZDB1E78BE9</t>
  </si>
  <si>
    <t>08/06/2017</t>
  </si>
  <si>
    <t>BREUZA MATTIA Abbattitore Piante - Lavorazione Legno</t>
  </si>
  <si>
    <t>10033460014</t>
  </si>
  <si>
    <t>BRZMTT90S22L219H</t>
  </si>
  <si>
    <t>31/08/2017</t>
  </si>
  <si>
    <t>08/07/2017</t>
  </si>
  <si>
    <t>25/PA</t>
  </si>
  <si>
    <t>Ordinanza sindacale n. 7 del 04/12/2016. Lavori di somma urgenza su: strada accesso a Borgata Brua La Comba, PIazzale Borgata Ciaberso e strada Ciaberso-Brua La Comba, strada Borgata Occie, strada per Borgata Balsiglia. CIG: Z751EDB66D CUP: B97H1600103000</t>
  </si>
  <si>
    <t>Z751EDB66D</t>
  </si>
  <si>
    <t>IMP. EDILE ARTIG. DI BARUS</t>
  </si>
  <si>
    <t>02734620012</t>
  </si>
  <si>
    <t>01/PA</t>
  </si>
  <si>
    <t>02/06/2017</t>
  </si>
  <si>
    <t>DDIREZIONE LAVORI E CONTABILITÀ DEI LAVORI DI SOMMA URGENZA SU:A) STRADA DI ACCESSO A BORGATA BRUA LA COMBA;B) PIAZZALE BORGATA CIABERSO E STRADA CIABERSO-BRUA LA COMBA;C) STRADA BORGATA OCCIE;D) ST RADA PER BORGATA BALSIGLIA;
'</t>
  </si>
  <si>
    <t>Z4A1EDB69A</t>
  </si>
  <si>
    <t>CASELLA CHIARA</t>
  </si>
  <si>
    <t>08498910010</t>
  </si>
  <si>
    <t>CSLCHR76R46L219V</t>
  </si>
  <si>
    <t>01/07/2017</t>
  </si>
  <si>
    <t>02/PA</t>
  </si>
  <si>
    <t>DIREZIONE LAVORI E CONTABILITÀ DEI LAVORI DI SOMMA URGENZA DI SISTEMAZIONE SPONDA E RIPRISTINO SPONDALE TORRENTE BRUA LA COMBA A MONTE DELLA BORGATA PORRENCE</t>
  </si>
  <si>
    <t>Z5C1E78BFF</t>
  </si>
  <si>
    <t>15/11/2017</t>
  </si>
  <si>
    <t>004800479984</t>
  </si>
  <si>
    <t>08/04/2017</t>
  </si>
  <si>
    <t>ZBA1E2C728</t>
  </si>
  <si>
    <t>004800609974</t>
  </si>
  <si>
    <t>08/05/2017</t>
  </si>
  <si>
    <t>10/06/2017</t>
  </si>
  <si>
    <t>004800792728</t>
  </si>
  <si>
    <t>09/06/2017</t>
  </si>
  <si>
    <t>15/07/2017</t>
  </si>
  <si>
    <t>017279990201011</t>
  </si>
  <si>
    <t>07/07/2017</t>
  </si>
  <si>
    <t>017279990202011</t>
  </si>
  <si>
    <t>017279990203011</t>
  </si>
  <si>
    <t>017279990204011</t>
  </si>
  <si>
    <t>017279990205011</t>
  </si>
  <si>
    <t>017270800206027</t>
  </si>
  <si>
    <t>017270800210615</t>
  </si>
  <si>
    <t>017270800210614</t>
  </si>
  <si>
    <t>017271900205015</t>
  </si>
  <si>
    <t>017270800206026</t>
  </si>
  <si>
    <t>017271900205014</t>
  </si>
  <si>
    <t>FATTPA 5_17</t>
  </si>
  <si>
    <t>06/07/2017</t>
  </si>
  <si>
    <t>ZAF1B7B2D2</t>
  </si>
  <si>
    <t>ANNO LUCE SNC</t>
  </si>
  <si>
    <t>09999460018</t>
  </si>
  <si>
    <t>zaf1b7b2d2</t>
  </si>
  <si>
    <t>01/08/2017</t>
  </si>
  <si>
    <t>1499 6</t>
  </si>
  <si>
    <t>19/07/2017</t>
  </si>
  <si>
    <t>28/09/2017</t>
  </si>
  <si>
    <t>FATTPA 6_17</t>
  </si>
  <si>
    <t>IMPEGNO DI SPESA PER AGGIORNAMENTO, TARATURA IMPIANTO, VERIFICA SMARTPHONE E FORMAZIONE DEL "SENTIERO DEI VERSI" ALLA DITTA ANNOLUCE SNC  - CIG Z531F58834</t>
  </si>
  <si>
    <t>Z531F58834</t>
  </si>
  <si>
    <t>156/91-2017</t>
  </si>
  <si>
    <t>11/07/2017</t>
  </si>
  <si>
    <t>30/07/2017</t>
  </si>
  <si>
    <t>133550</t>
  </si>
  <si>
    <t>06/08/2017</t>
  </si>
  <si>
    <t>000185/PA</t>
  </si>
  <si>
    <t>25/07/2017</t>
  </si>
  <si>
    <t>INTERVENTI DI MANUTENZIONE ED ADEGUAMENTO IMPIANTI ANTINCENDIO FRIULANA LOC. MOLINO -  AFFIDAMENTO DIRETTO ALLA DITTA FIREBLOCK SRL - IMPEGNO DI SPESA - CIG. ZB21F6DC8A</t>
  </si>
  <si>
    <t>ZB21F6DC8A</t>
  </si>
  <si>
    <t>27/07/2017</t>
  </si>
  <si>
    <t>FIREBLOCK</t>
  </si>
  <si>
    <t>06464240016</t>
  </si>
  <si>
    <t>01/09/2017</t>
  </si>
  <si>
    <t>147S</t>
  </si>
  <si>
    <t>MANODOPERA E MATERIALI x INTERVENTO TECNICO</t>
  </si>
  <si>
    <t>01888000338</t>
  </si>
  <si>
    <t>La Matricola del Suo contatore 62454889 Scissione pag.ex Art17ter DPR633/72 5,87 Periodo di riferimento 01 MAGGIO 2017 30 GIUGNO 2017 Il Suo Codice Cliente B46499</t>
  </si>
  <si>
    <t>2040/170016650</t>
  </si>
  <si>
    <t>ACQUISTO MATERIALE VARIO DI CANCELLERIA  MEDIANTE MEPA/CONSIP (ORDINE DIRETTO DI ACQUISTO N. 3741980) IMPEGNO DI SPESA. (CIG. Z6D1F244FD)</t>
  </si>
  <si>
    <t>Z6D1F244FD</t>
  </si>
  <si>
    <t>MYO s.r.l.</t>
  </si>
  <si>
    <t>03222970406</t>
  </si>
  <si>
    <t>07/09/2017</t>
  </si>
  <si>
    <t>8A00575002</t>
  </si>
  <si>
    <t>10/07/2017</t>
  </si>
  <si>
    <t>4BIM 2017</t>
  </si>
  <si>
    <t>16/10/2017</t>
  </si>
  <si>
    <t>004800933194</t>
  </si>
  <si>
    <t>10/08/2017</t>
  </si>
  <si>
    <t>23/08/2017</t>
  </si>
  <si>
    <t>29/PA</t>
  </si>
  <si>
    <t>Acquisto licenze antivirus mediante MEPA. Impegno di spesa. CIG ZCE1D4B371</t>
  </si>
  <si>
    <t>ZCE1D4B371</t>
  </si>
  <si>
    <t>24/08/2017</t>
  </si>
  <si>
    <t>6/17 PA</t>
  </si>
  <si>
    <t>14/08/2017</t>
  </si>
  <si>
    <t>SERVIZIO DI GESTIONE PIANIFICAZIONE DEI PATRIMONI FORESTALI. ATTIVITÀ DI GESTIONE DEI MESI DI MAGGIO GIUGNO 2017. CONTRATTO IN DATA 3 AGOSTO 2017. QUOTA PARTE.</t>
  </si>
  <si>
    <t>IGHINA ANDREA</t>
  </si>
  <si>
    <t>08980110012</t>
  </si>
  <si>
    <t>GHNNDR76M12G674H</t>
  </si>
  <si>
    <t>21/09/2017</t>
  </si>
  <si>
    <t>14/09/2017</t>
  </si>
  <si>
    <t>01_PA</t>
  </si>
  <si>
    <t>SERVIZIO DI GESTIONE PIANIFICAZIONE DEI PATRIMONI FORESTALI. ATTIVITÀ DI GESTIONE DEI MESI DI MAGGIO GIUGNO 2017 (CHISONE). CONTRATTO IN DATA 03/08/2017. QUOTA PARTE.</t>
  </si>
  <si>
    <t>FABIO RIBOTTA</t>
  </si>
  <si>
    <t>11255690015</t>
  </si>
  <si>
    <t>RBTFBA90D06G674E</t>
  </si>
  <si>
    <t>15/09/2017</t>
  </si>
  <si>
    <t>7 PA</t>
  </si>
  <si>
    <t>13/08/2017</t>
  </si>
  <si>
    <t>FEDERICA BERGER</t>
  </si>
  <si>
    <t>10090540013</t>
  </si>
  <si>
    <t>BRGFRC79T60G674B</t>
  </si>
  <si>
    <t>12/09/2017</t>
  </si>
  <si>
    <t>21/08/2017</t>
  </si>
  <si>
    <t>SERVIZIO DI GESTIONE PIANIFICAZIONE DEI PATRIMONI FORESTALI. ATTIVITÀ DI GESTIONE DEI MESI DI MAGGIO GIUGNO 2017 (CHISONE). CONTRATTO IN DATA 03/08/2017. QUOTA PARTE</t>
  </si>
  <si>
    <t>1605</t>
  </si>
  <si>
    <t>26/07/2017</t>
  </si>
  <si>
    <t>08/08/2017</t>
  </si>
  <si>
    <t>SERVIZIO DI GESTIONE E PIANIFICAZIONE DEI PATRIMONI FORESTALI. ATTIVITÀ DI GESTIONE DEI MESI DI MAGGIO GIUGNO 2017. CONTRATTO IN DATA 03/08/2017. QUOTA PARTE</t>
  </si>
  <si>
    <t>08/09/2017</t>
  </si>
  <si>
    <t>004801112516</t>
  </si>
  <si>
    <t>09/08/2017</t>
  </si>
  <si>
    <t>1730036319</t>
  </si>
  <si>
    <t>19/09/2017</t>
  </si>
  <si>
    <t>017279990201012</t>
  </si>
  <si>
    <t>04/08/2017</t>
  </si>
  <si>
    <t>09/09/2017</t>
  </si>
  <si>
    <t>017279990202012</t>
  </si>
  <si>
    <t>017279990203012</t>
  </si>
  <si>
    <t>017279990204012</t>
  </si>
  <si>
    <t>017279990205012</t>
  </si>
  <si>
    <t>017270800206028</t>
  </si>
  <si>
    <t>017270800210616</t>
  </si>
  <si>
    <t>017271900205016</t>
  </si>
  <si>
    <t>8</t>
  </si>
  <si>
    <t>CIG ZC91F2CB99</t>
  </si>
  <si>
    <t>ZC91F2CB99</t>
  </si>
  <si>
    <t>08/17 ME</t>
  </si>
  <si>
    <t>Piani di manutenzione ordinaria del territorio-manutenzione viabilità comunale</t>
  </si>
  <si>
    <t>ZE81EAD1CB</t>
  </si>
  <si>
    <t>30/08/2017</t>
  </si>
  <si>
    <t>FLORICOLTURA "LA SERRA" DI COMBA DAVIDE</t>
  </si>
  <si>
    <t>05275620010</t>
  </si>
  <si>
    <t>CMBDVD66R20G674Y</t>
  </si>
  <si>
    <t>20/09/2017</t>
  </si>
  <si>
    <t>05/10/2017</t>
  </si>
  <si>
    <t>29/09/2017</t>
  </si>
  <si>
    <t>03/PA</t>
  </si>
  <si>
    <t>03/09/2017</t>
  </si>
  <si>
    <t>PROGETTAZIONE DEFINITIVA, ESECUTIVA E DIREZIONE LAVORI, NONCHÉ SVOLGIMENTO DELLE ATTIVITÀ TECNICHE AMMINISTRATIVE CONNESSE AI LAVORI DEI PIANI DI MANUTENZIONE ORDINARIA DEL TERRITORIO (PMO) - RIPRIS TINO DEL PONTE SUL SENTIERO CHE COLLEGA LA BORGATA ROBER</t>
  </si>
  <si>
    <t>ZDE1C0F970</t>
  </si>
  <si>
    <t>06/09/2017</t>
  </si>
  <si>
    <t>02/10/2017</t>
  </si>
  <si>
    <t>18/09/2017</t>
  </si>
  <si>
    <t>SOGGETTO IN REGIME FISCALE FORFETTARIO EX ART. 1 COMMI DA 111 A 113 LEGGE N. 208 DEL 2015 OPERAZIONE NON SOGGETTA A RITENUTA.</t>
  </si>
  <si>
    <t>Z0A1D00C4A</t>
  </si>
  <si>
    <t>GAIANI RAFFAELLA</t>
  </si>
  <si>
    <t>08389890016</t>
  </si>
  <si>
    <t>GNARFL79H70G64C</t>
  </si>
  <si>
    <t>18/10/2017</t>
  </si>
  <si>
    <t>10</t>
  </si>
  <si>
    <t>CIG ZE81DC2794</t>
  </si>
  <si>
    <t>30/09/2017</t>
  </si>
  <si>
    <t>12</t>
  </si>
  <si>
    <t>26/09/2017</t>
  </si>
  <si>
    <t>CIG Z4F1EAD1BC</t>
  </si>
  <si>
    <t>Z4F1EAD1BC</t>
  </si>
  <si>
    <t>27/09/2017</t>
  </si>
  <si>
    <t>21/11/2017</t>
  </si>
  <si>
    <t>31/10/2017</t>
  </si>
  <si>
    <t>19/2017 PA</t>
  </si>
  <si>
    <t>22/09/2017</t>
  </si>
  <si>
    <t>COMUNE DI MASSELLO: LAVORI DI MANUTENZIONE ORDINARIA - INTERVENTI PRESSO IL TORRENTE GERMANASCA - SCHEDA AL001</t>
  </si>
  <si>
    <t>IMPRESA RICHIARDONE S.A.S DI RICHIARDONE DINO</t>
  </si>
  <si>
    <t>14/12/2017</t>
  </si>
  <si>
    <t>27/10/2017</t>
  </si>
  <si>
    <t>04/10/2017</t>
  </si>
  <si>
    <t>220/91-2017</t>
  </si>
  <si>
    <t>39/PA</t>
  </si>
  <si>
    <t>Lavori di Manutenzione ordinaria del territorio (PMO) - "Sistemazione dei muri lungo la strada per Porte". Aggiudicazione lavori. CIG. Z611F3177F</t>
  </si>
  <si>
    <t>Z611F3177F</t>
  </si>
  <si>
    <t>178104</t>
  </si>
  <si>
    <t>04/09/2017</t>
  </si>
  <si>
    <t>00386/12</t>
  </si>
  <si>
    <t>Z3A1238358</t>
  </si>
  <si>
    <t>01/12/2017</t>
  </si>
  <si>
    <t>Manutenzione immobile sede comunale (CIG ZC71CCC8E3)</t>
  </si>
  <si>
    <t>ZC71CCC8E3</t>
  </si>
  <si>
    <t>GHIGO ENRICO</t>
  </si>
  <si>
    <t>06275660014</t>
  </si>
  <si>
    <t>GHGNRC70L27G674H</t>
  </si>
  <si>
    <t>26/10/2017</t>
  </si>
  <si>
    <t>B000334/2017</t>
  </si>
  <si>
    <t>TRASPORTO   ALUNNO  ALLA  SCUOLA  ELEMENTARE DI PERRERO ANNO   SCOLASTICO 2017/2018 .    AFFIDAMENTO    ALLA  DITTA    SADEM    S.P.A.    - IMPEGNO DI SPESA CIG ZF31FA7512</t>
  </si>
  <si>
    <t>ZF31FA7512</t>
  </si>
  <si>
    <t>SADEM S.P.A.</t>
  </si>
  <si>
    <t>00471480012</t>
  </si>
  <si>
    <t>1812</t>
  </si>
  <si>
    <t>29/08/2017</t>
  </si>
  <si>
    <t>01888000449</t>
  </si>
  <si>
    <t>La Matricola del Suo contatore 62454889 Scissione pag.ex Art17ter DPR633/72 5,26 Periodo di riferimento 01 LUGLIO 2017 31 AGOSTO 2017 Il Suo Codice Cliente B46499</t>
  </si>
  <si>
    <t>8717253697</t>
  </si>
  <si>
    <t>Fattura Elettronica relativa all'Identificativo Rendiconto 2093048334</t>
  </si>
  <si>
    <t>30/10/2017</t>
  </si>
  <si>
    <t>21/2017 PA</t>
  </si>
  <si>
    <t>COMUNE DI MASSELLO: LAVORI DI SISTEMAZIONE VERSANTE A MONTE DELLA STRADA  DI ACCESSO ALLA FRAZIONE CIABERSO</t>
  </si>
  <si>
    <t>ZCB1F317A2</t>
  </si>
  <si>
    <t>08554800014</t>
  </si>
  <si>
    <t>11/10/2017</t>
  </si>
  <si>
    <t>8A00779691</t>
  </si>
  <si>
    <t>5BIM 2017</t>
  </si>
  <si>
    <t>1730041688</t>
  </si>
  <si>
    <t>20/10/2017</t>
  </si>
  <si>
    <t>004801256856</t>
  </si>
  <si>
    <t>1730049330</t>
  </si>
  <si>
    <t>19/11/2017</t>
  </si>
  <si>
    <t>017279990201013</t>
  </si>
  <si>
    <t>03/11/2017</t>
  </si>
  <si>
    <t>017279990202013</t>
  </si>
  <si>
    <t>017279990203013</t>
  </si>
  <si>
    <t>017279990204013</t>
  </si>
  <si>
    <t>017279990205013</t>
  </si>
  <si>
    <t>24/10/2017</t>
  </si>
  <si>
    <t>05/PA</t>
  </si>
  <si>
    <t>PROGETTAZIONE DEFINITIVA, ESECUTIVA E DIREZIONE LAVORI, NONCHÉ SVOLGIMENTO DELLE ATTIVITÀ TECNICHE AMMINISTRATIVE CONNESSE AI LAVORI DEI PIANI DI MANUTENZIONE ORDINARIA DEL TERRITORIO (PMO) - SISTEM AZIONE SCARPATA DI MONTE DELLA STRADA OCCIE.</t>
  </si>
  <si>
    <t>Z551E78B17</t>
  </si>
  <si>
    <t>27/11/2017</t>
  </si>
  <si>
    <t>000001-2017-PA</t>
  </si>
  <si>
    <t>AFFIDAMENTO INCARICO RELATIVO AI SERVIZI DI PROGETTAZIONE DEFINTIVA, ESECUTIVA, DIREZIONE LAVORI, LAVORI DI PIANI DI MANUTENZIONE ORDINARIA DEL TERRITORIO (PMO) - "Sistemazione strada sterrata Ciaberso-Borgata Brua La Comba</t>
  </si>
  <si>
    <t>Z051EAD166</t>
  </si>
  <si>
    <t>09/10/2017</t>
  </si>
  <si>
    <t>SCHIARI FABIO</t>
  </si>
  <si>
    <t>10301450010</t>
  </si>
  <si>
    <t>SCHFBA84A26G674K</t>
  </si>
  <si>
    <t>08/11/2017</t>
  </si>
  <si>
    <t>000002-2017-PA</t>
  </si>
  <si>
    <t>AFFIDAMENTO INCARICO RELATIVO AI SERVIZI DI PROGETTAZIONE DEFINTIVA, ESECUTIVA, DIREZIONE LAVORI, NONCHÉ LO SVOLGIMENTO DELLE ATTIVITÀ TECNICHE AMMINISTRATIVE CONNESSE LAVORI DI PIANI DI MANUTENZIONE ORDINARIA DEL TERRITORIO (PMO) - SISTEMAZIONE VERSANTE</t>
  </si>
  <si>
    <t>Z091EAD17F</t>
  </si>
  <si>
    <t>000003-2017-PA</t>
  </si>
  <si>
    <t>AFFIDAMENTO INCARICO RELATIVO AI SERVIZI DI PROGETTAZIONE DEFINTIVA, ESECUTIVA, DIREZIONE LAVORI, (PMO) -  SISTEMAZIONE VIABILITA' PER GRAN DIDIERO E AIASSE</t>
  </si>
  <si>
    <t>Z8C1EAD182</t>
  </si>
  <si>
    <t>184S</t>
  </si>
  <si>
    <t>NOLEGGIO MENSILE</t>
  </si>
  <si>
    <t>12/10/2017</t>
  </si>
  <si>
    <t>5 E</t>
  </si>
  <si>
    <t>Ft Split Payment ex art.17-ter DPR 633/72</t>
  </si>
  <si>
    <t>Z651FF9BC4</t>
  </si>
  <si>
    <t>GRUPPO POLARIS SRL</t>
  </si>
  <si>
    <t>08671820010</t>
  </si>
  <si>
    <t>29/10/2017</t>
  </si>
  <si>
    <t>E32</t>
  </si>
  <si>
    <t>Sistemazione scarpata di monte della strada per Occie - Scheda VD - CIG Z051F3F9B3. Certificato unico di pagamento.</t>
  </si>
  <si>
    <t>Z051F3F9B3</t>
  </si>
  <si>
    <t>Impresa Godino di Godino Roberto SRL</t>
  </si>
  <si>
    <t>09013110011</t>
  </si>
  <si>
    <t>10/11/2017</t>
  </si>
  <si>
    <t>E34</t>
  </si>
  <si>
    <t>Sistemazione viabilita per Gran Didiero e Aiasse - Scheda VV - CIG Z491F4013E - Certificato di pagamento n.1</t>
  </si>
  <si>
    <t>000002-2017-ELETTR</t>
  </si>
  <si>
    <t>13/10/2017</t>
  </si>
  <si>
    <t>AFFIDAMENTO INCARICO RELATIVO AI SERVIZI DI PROGETTAZIONE DEFINTIVA, ESECUTIVA, DIREZIONE LAVORI, NONCHÉ LO SVOLGIMENTO DELLE ATTIVITÀ TECNICHE AMMINISTRATIVE CONNESSE LAVORI DI MANUTENZIONE STRAORDINARIA STRADE COMUNALI. CIG ZA71F407F3</t>
  </si>
  <si>
    <t>ZA71F407F3</t>
  </si>
  <si>
    <t>TRON MASSIMO</t>
  </si>
  <si>
    <t>08408660010</t>
  </si>
  <si>
    <t>TRNMSM80H01G674E</t>
  </si>
  <si>
    <t>17/11/2017</t>
  </si>
  <si>
    <t>017270800206029</t>
  </si>
  <si>
    <t>10/10/2017</t>
  </si>
  <si>
    <t>11/11/2017</t>
  </si>
  <si>
    <t>017270800210617</t>
  </si>
  <si>
    <t>017271900205017</t>
  </si>
  <si>
    <t>004801397434</t>
  </si>
  <si>
    <t>3660/FE</t>
  </si>
  <si>
    <t>Determina n. 69 del 17.09.14; Fornitura software applicativo sotto riportato in licenza d'uso al Comune di Massello; Installazione ed addestramento al personale</t>
  </si>
  <si>
    <t>07/10/2017</t>
  </si>
  <si>
    <t>Z5D1C52D8A</t>
  </si>
  <si>
    <t>3632/FE</t>
  </si>
  <si>
    <t>03/08/2017</t>
  </si>
  <si>
    <t>3783/FE</t>
  </si>
  <si>
    <t>Nota Accredito Elettronica Cliente</t>
  </si>
  <si>
    <t>11</t>
  </si>
  <si>
    <t>CIG Z141CB06A6</t>
  </si>
  <si>
    <t>Z141CB06A6</t>
  </si>
  <si>
    <t>04/PA</t>
  </si>
  <si>
    <t>PROGETTAZIONE DEFINITIVA, ESECUTIVA E DIREZIONE LAVORI, NONCHÉ SVOLGIMENTO DELLE ATTIVITÀ TECNICHE AMMINISTRATIVE CONNESSE AI LAVORI DEI PIANI DI MANUTENZIONE ORDINARIA DEL TERRITORIO (PMO) - SISTEM AZIONE MURI LUNGO LA STRADA DI PORTE.</t>
  </si>
  <si>
    <t>ZD01E78AE8</t>
  </si>
  <si>
    <t>06/12/2017</t>
  </si>
  <si>
    <t>843/PA/2017</t>
  </si>
  <si>
    <t>16/11/2017</t>
  </si>
  <si>
    <t>AttivitÃ  di configurazione ed attivazione portale GisMaster Web SUE con fornitura licenza software GisMaster Pratiche Edilizie.</t>
  </si>
  <si>
    <t>ZED1D9A4C2</t>
  </si>
  <si>
    <t>TECHNICAL DESIGN SRL</t>
  </si>
  <si>
    <t>00595270042</t>
  </si>
  <si>
    <t>16/12/2017</t>
  </si>
  <si>
    <t>219465</t>
  </si>
  <si>
    <t>04/11/2017</t>
  </si>
  <si>
    <t>09/11/2017</t>
  </si>
  <si>
    <t>04/12/2017</t>
  </si>
  <si>
    <t>F15000293</t>
  </si>
  <si>
    <t>02/11/2017</t>
  </si>
  <si>
    <t>30/11/2017</t>
  </si>
  <si>
    <t>2475</t>
  </si>
  <si>
    <t>25/10/2017</t>
  </si>
  <si>
    <t>6 / 2567 / 2017</t>
  </si>
  <si>
    <t>ZE71FBEA56</t>
  </si>
  <si>
    <t>02/01/2018</t>
  </si>
  <si>
    <t>Z731E737FE</t>
  </si>
  <si>
    <t>004801549279</t>
  </si>
  <si>
    <t>20/11/2017</t>
  </si>
  <si>
    <t>20/12/2017</t>
  </si>
  <si>
    <t>1730056184</t>
  </si>
  <si>
    <t>PJ00098850</t>
  </si>
  <si>
    <t>COMPENSI PREST.NI A DIENDENTE ALTRA P.A. - DIC-APR 2017</t>
  </si>
  <si>
    <t>15/12/2017</t>
  </si>
  <si>
    <t>3652/FE</t>
  </si>
  <si>
    <t>07/08/2017</t>
  </si>
  <si>
    <t>06/10/2017</t>
  </si>
  <si>
    <t>01888000537</t>
  </si>
  <si>
    <t>La Matricola del Suo contatore 62454889 Scissione pag.ex Art17ter DPR633/72 6,00 Periodo di riferimento 01 SETTEMBRE 2017 31 OTTOBRE 2017 Il Suo Codice Cliente B46499</t>
  </si>
  <si>
    <t>31/12/2017</t>
  </si>
  <si>
    <t>8A00983327</t>
  </si>
  <si>
    <t>6BIM 2017</t>
  </si>
  <si>
    <t>14/02/2018</t>
  </si>
  <si>
    <t>24/2017PA</t>
  </si>
  <si>
    <t>INTERVENTO PRESSO TORRENTE GERMANASCA</t>
  </si>
  <si>
    <t>09/12/2017</t>
  </si>
  <si>
    <t>23/2017 PA</t>
  </si>
  <si>
    <t>COMUNE DI MASSELLO - LAVORI DI COMPLETAMENTO SISTEMAZIONE STRADA STERRATA CIABERSO-BORGATA LA COMBA CIG ZB3202A1CA</t>
  </si>
  <si>
    <t>Z9C1F8163E</t>
  </si>
  <si>
    <t>23/11/2017</t>
  </si>
  <si>
    <t>000028/17</t>
  </si>
  <si>
    <t>IMPEGNO DI SPESA PER REVISIONE E MANUTENZIONE MEZZO DEL COMUNE UNIMOG CIG Z0C20919E4</t>
  </si>
  <si>
    <t>Z0C20919E4</t>
  </si>
  <si>
    <t>1700008682-PA</t>
  </si>
  <si>
    <t>Bolletta Servizio Idrico relativa al periodo 01/01/2017 - 30/06/2017</t>
  </si>
  <si>
    <t>Z011D35802</t>
  </si>
  <si>
    <t>05/12/2017</t>
  </si>
  <si>
    <t>03/01/2018</t>
  </si>
  <si>
    <t>1700008683-PA</t>
  </si>
  <si>
    <t>1700008684-PA</t>
  </si>
  <si>
    <t>8717349242</t>
  </si>
  <si>
    <t>Fattura Elettronica relativa all'Identificativo Rendiconto 2094195626</t>
  </si>
  <si>
    <t>30/12/2017</t>
  </si>
  <si>
    <t>017279990205014</t>
  </si>
  <si>
    <t>04/01/2018</t>
  </si>
  <si>
    <t>017279990204014</t>
  </si>
  <si>
    <t>017279990203014</t>
  </si>
  <si>
    <t>017279990201014</t>
  </si>
  <si>
    <t>017279990202014</t>
  </si>
  <si>
    <t>PJ00102914</t>
  </si>
  <si>
    <t>14/01/2018</t>
  </si>
  <si>
    <t>6 E</t>
  </si>
  <si>
    <t>13/12/2017</t>
  </si>
  <si>
    <t>2890</t>
  </si>
  <si>
    <t>1/E</t>
  </si>
  <si>
    <t>11/12/2017</t>
  </si>
  <si>
    <t>Lavori relativi ai Piani di manutenzione del territorio (PMO) - Rimozione vegetazione arborea e di pulizia delle cunette lungo la strada comunale Gros Passet - Balziglia. Aggiudicazione lavori. CIG. Z221FA71AF</t>
  </si>
  <si>
    <t>Z221FA71AF</t>
  </si>
  <si>
    <t>CARMEN MOIANI</t>
  </si>
  <si>
    <t>08213430013</t>
  </si>
  <si>
    <t>12/01/2018</t>
  </si>
  <si>
    <t>00632/12</t>
  </si>
  <si>
    <t>Determinazione Area Amministrativa n. 39 del 20.04.2017</t>
  </si>
  <si>
    <t>Z861E8D8E9</t>
  </si>
  <si>
    <t>09/02/2018</t>
  </si>
  <si>
    <t>004801784354</t>
  </si>
  <si>
    <t>07/12/2017</t>
  </si>
  <si>
    <t>10/01/2018</t>
  </si>
  <si>
    <t>017270800206021</t>
  </si>
  <si>
    <t>017270800210618</t>
  </si>
  <si>
    <t>017271900205018</t>
  </si>
  <si>
    <t>V6000475</t>
  </si>
  <si>
    <t>giugno/dicembre 2017</t>
  </si>
  <si>
    <t>TESORERIA COMUNALE</t>
  </si>
  <si>
    <t>23/12/2017</t>
  </si>
  <si>
    <t>TOTALI FATTURE:</t>
  </si>
  <si>
    <t>IND. TEMPESTIVITA' FATTURE:</t>
  </si>
  <si>
    <t>Tempestività dei Pagamenti - Elenco Mandati senza Fatture - Periodo 01/01/2017 - 31/12/2017</t>
  </si>
  <si>
    <t>REGIONE PIEMONTE (I.R.A.P.)</t>
  </si>
  <si>
    <t>IRAP SU STIPENDI ANNO 2016IRAP STIPENDI GENNAIO 2017</t>
  </si>
  <si>
    <t>IRAP SU STIPENDI ANNO 2016</t>
  </si>
  <si>
    <t>CONSORZIO ACEA PINEROLESE</t>
  </si>
  <si>
    <t>ASSUNZIONE IMPEGNO DI SPESA PER SERVIZIO IGIENE AMBIENTALE EX REV. 827/2016 E EX REV 901/2016</t>
  </si>
  <si>
    <t>Z211934F5A</t>
  </si>
  <si>
    <t>COMUNE DI SAN GERMANO CHISONE</t>
  </si>
  <si>
    <t>ACCERTAMENTI SANITARI</t>
  </si>
  <si>
    <t>UNIONE MONTANA DEI COMUNI VALLI CHISONE E GERMANASCA</t>
  </si>
  <si>
    <t>CONCORSO SPESE GESTIONE CANILE</t>
  </si>
  <si>
    <t>SPESE PROMOZIONE SPORT</t>
  </si>
  <si>
    <t>PROTEZIONE CIVILE - TRASFERIMENTO</t>
  </si>
  <si>
    <t>SERVIZI GENERALI - TRASFERIMENTI</t>
  </si>
  <si>
    <t>TRASFERIMENTI 2016</t>
  </si>
  <si>
    <t>CASSA DEPOSITI E PRESTITI C/C 20134 - mef</t>
  </si>
  <si>
    <t>PAGAMENTO ADUE B2BMANDATO 2928440008717 NOMECASSA DEPOSITI E PRESTITI</t>
  </si>
  <si>
    <t>CASSA DEPOSITI E PRESTITI C/C 29814</t>
  </si>
  <si>
    <t>SAN PAOLO IMI (INTERESSI)</t>
  </si>
  <si>
    <t>REGOLARIZZI</t>
  </si>
  <si>
    <t>DIVERSI</t>
  </si>
  <si>
    <t>COMMISSIONE PAGAMENTO ADUE B2BMANDATO 2928440008717 NOME    Cassa Depositi e Prestiti</t>
  </si>
  <si>
    <t>23/02/2017</t>
  </si>
  <si>
    <t>CITTA' DI PINEROLO</t>
  </si>
  <si>
    <t>SPESE PER LA SCEM 2015</t>
  </si>
  <si>
    <t>ALLEANZA NELLE ALPI</t>
  </si>
  <si>
    <t>contributo 2016</t>
  </si>
  <si>
    <t>LONG FEDERICA</t>
  </si>
  <si>
    <t>RIMBORSO KM 2016</t>
  </si>
  <si>
    <t>ISTIT. PER IL CREDITO SPORTIVO</t>
  </si>
  <si>
    <t>RATA MUTUI IST.CREDITO SPORTIVO RATA NR 26 MAV</t>
  </si>
  <si>
    <t>IRAP SU STIPENDI ANNO 2017</t>
  </si>
  <si>
    <t>COMUNE DI PINASCA</t>
  </si>
  <si>
    <t>CONVENZIONEUFFICIO TECNICO 2015</t>
  </si>
  <si>
    <t>CONVENZIONE UFFICIO TECNICO 2016</t>
  </si>
  <si>
    <t>30/03/2017</t>
  </si>
  <si>
    <t>ACCONTO VS. REV 49/2017 RACCOLTA RIFIUTI EX NOVEMBRE 2016</t>
  </si>
  <si>
    <t>SALDO REV 49/2017 + REV 137/2017 + REV 231/2017</t>
  </si>
  <si>
    <t>CALLIERO VALTER</t>
  </si>
  <si>
    <t>RIMBORSI KM 2016</t>
  </si>
  <si>
    <t>IRAP RISORSE DECENTRATE 2015 (Somma Impegnate nell'Esercizio 2016 da riscrivere nell'Esercizio 2017)</t>
  </si>
  <si>
    <t>IRAP RISORSE DECENTRATE 2016 (Somma Impegnate nell'Esercizio 2016 da riscrivere nell'Esercizio 2017)</t>
  </si>
  <si>
    <t>IRAP CONTABILITA' 2016</t>
  </si>
  <si>
    <t>MUCCIO ANTONIO MARESCIALLO CASERMA CARABINIERI</t>
  </si>
  <si>
    <t>CONTRIBUTO ALLA LEGIONE CARABINIERI PIEMONTE E VALLE D'AOSTA - STAZIONE DI PERRERO .</t>
  </si>
  <si>
    <t>IRAP SU STIPENDI ANNO 2016 - ARR.TI</t>
  </si>
  <si>
    <t>IRAP SU STIPENDI ANNO 2017 - MAGGIO</t>
  </si>
  <si>
    <t>VERSAMENTO ONERI IRAP SU COMPENSI A DIPENDENTI DI ALTRA P.A.ONERI IRAP SU COMPENSI A DIPENDENTI DI ALTRA P.A.</t>
  </si>
  <si>
    <t>VERSAMENTO ONERI IRAP SU COMPENSI A SCAVALCO SEGRATARIO COMUNALE</t>
  </si>
  <si>
    <t>SPESA RACCOLTA E SMALTIMENTO RSU ANNO 2017 rev. 286/17 del 24.03.17 e 347/2017</t>
  </si>
  <si>
    <t>OBIALERO STEFANIA pronta cassa</t>
  </si>
  <si>
    <t>SERVIZIO ECONOMATO RIMBORSO DT 55 DEL 07.06.2017</t>
  </si>
  <si>
    <t>CANONE BIBLIOTECA RIMBORSO ECONOMATO DT 55 DEL 07.06.2017</t>
  </si>
  <si>
    <t>BOLLO UNIMOG RIMBORSO ECONOMATO DT 55 DEL 07.06.2017</t>
  </si>
  <si>
    <t>IRAP SU STIPENDI ANNO 2017 giugno</t>
  </si>
  <si>
    <t>SPESA RACCOLTA E SMALTIMENTO RSU ANNO 2017 REV. 408 DEL 23.05.2017</t>
  </si>
  <si>
    <t>COLLO ENRICO NATUR OCCITANA</t>
  </si>
  <si>
    <t>PAGAMENTO PARCELLA 5 DEL 15.03.2014</t>
  </si>
  <si>
    <t>IRAP SCAVALCO BURRELLO MAGGIO AGOSTO 2017</t>
  </si>
  <si>
    <t>SPESA RACCOLTA SMALTIMENTO RSU. REV. 475, 529 E 598 MAGGIO GIUGNO E LUGLIO 17</t>
  </si>
  <si>
    <t>08/10/2017</t>
  </si>
  <si>
    <t>COMUNE DI INVERSO PINASCA</t>
  </si>
  <si>
    <t>VS. REVERSALE 302 DEL 04.09.2017 RIMBORSO CONVENZIONE SERV. FINANZIARIO</t>
  </si>
  <si>
    <t>SERVIZI SOCIALI ANNO 2017 (MENO 225.25) VERSATA ANNO SCORSO IN PIU'</t>
  </si>
  <si>
    <t>COMUNE DI PINEROLO</t>
  </si>
  <si>
    <t>QUOTA SISTEMA BIBLIOTECARIO ANNO 2016</t>
  </si>
  <si>
    <t>QUOTA ANNO 2016 SISTEMA BIBLIOTECARIO</t>
  </si>
  <si>
    <t>RIMBORSO CEM 2016</t>
  </si>
  <si>
    <t>IRAP SU STIPENDI ANNO 2017 novembre</t>
  </si>
  <si>
    <t>AGENZIA DELLE ENTRATE</t>
  </si>
  <si>
    <t>PAGAM F24 ELEM IDENTIFICATIVI ANNUALITA' SUCCESSIVA CONTRATTO FORESTERIA</t>
  </si>
  <si>
    <t>PER PAG.      F. 26    REG. CONTRATTO   FORESTERIA QUOTA COMUNE</t>
  </si>
  <si>
    <t>SPESA RACCOLTA E SMALTIMENTO RSU ANNO 2017 COME DA VS SOLLECITO</t>
  </si>
  <si>
    <t>AON SPA</t>
  </si>
  <si>
    <t>Z0C2093071 ASSICURAZIONE PULLMINO EJ719EW 30.11.2017 - 30.11.2018</t>
  </si>
  <si>
    <t>Z0C2093071</t>
  </si>
  <si>
    <t>Z492093037 ASSICURAZIONE UNIMOG ZA615EA</t>
  </si>
  <si>
    <t>Z492093037</t>
  </si>
  <si>
    <t>COMUNE DI PERRERO</t>
  </si>
  <si>
    <t>RIMBORSO SPESE PER GESTIONE ASSOCIATA SCUOLA MEDIA A.S. 2016-2017</t>
  </si>
  <si>
    <t>MALVA ARNALDI scuola teorico pratica</t>
  </si>
  <si>
    <t>Contributo ANNO 2016</t>
  </si>
  <si>
    <t>ACCORDO TERRITORIALE TRA LA REGIONE PIEMONTE, LA CITTA' METROPOLITANA DI TORINO LA C.C.I.A.A. DI TORINO E I COMUNI DELL'AREA DEL PINEROLESE E ZONE LIMITROFE PER LA TUTELA DELLA BIODIVERSITA', IL SOSTEGNO DELL'IMPRENDITORIA AGRICOL. ATTRAVERSO LA SCUOLA TE</t>
  </si>
  <si>
    <t>ZBB20EAB99 AFFIDAMENTO SERVIZO DI COPERTURA ASSICURATIVA PERIODO 30.11.2017 - 30.11.2018. CIG.  ZBB20EAB99</t>
  </si>
  <si>
    <t>ZBB20EAB99</t>
  </si>
  <si>
    <t>COMUNITA' MONTANA DEL PINEROLESE</t>
  </si>
  <si>
    <t>PISCINA 2015</t>
  </si>
  <si>
    <t>NUCLEO VALUTAZIONE2015</t>
  </si>
  <si>
    <t>SPORTELLO FORESTALE 2015 QUOTA FISSA E VARIABILE</t>
  </si>
  <si>
    <t>QUATA 2015 SUAP</t>
  </si>
  <si>
    <t>SUAP 2015</t>
  </si>
  <si>
    <t>Adesione al sistema bibliotecario pinerolese  e partecipazione alla gestione informatica ErasmoNet. Liquidazione quote anno 2016</t>
  </si>
  <si>
    <t>VS. REVERSALE N. 817 DEL 25.10.2017</t>
  </si>
  <si>
    <t>ONERI IRAP INCARICO UFF. RAGIONERIA LONG FEDERICA</t>
  </si>
  <si>
    <t>IRAP UFFICIO RAGIONERIA DICEMBRE</t>
  </si>
  <si>
    <t>IRAP SU SOLARO</t>
  </si>
  <si>
    <t>BURRELLO GIUSEPPE</t>
  </si>
  <si>
    <t>DIRITTI ROGITO MASSELLO 2017</t>
  </si>
  <si>
    <t>IRAP SEGRETARIO</t>
  </si>
  <si>
    <t>MASSEL PIER PAOLO</t>
  </si>
  <si>
    <t>RIMBORSO KM GENNAIO - DICEMBRE 2017</t>
  </si>
  <si>
    <t>ALLEANZA NELLE ALPI - IMPEGNO DI SPESA 2017</t>
  </si>
  <si>
    <t>COMUNE DI PRALI</t>
  </si>
  <si>
    <t>RIMBORSO SPESE SERVIZIO MENSA 2015/2016</t>
  </si>
  <si>
    <t>RIMBORSO SPESE SERVIZIO MENSA</t>
  </si>
  <si>
    <t>RIMBORSO CONVENZIONE SCUOLA PRIMARIA 2016/2017</t>
  </si>
  <si>
    <t>REINTEGRO SPESE ECONOMALI MINUTERIA PER AMBULATORIO</t>
  </si>
  <si>
    <t>BOLLO PULLMINO 2017 REINTEGRO FONDO ECONOMALE</t>
  </si>
  <si>
    <t>REINTEGRO FONDO ECONOMALE - CORONA FIORI PARTIGIANI</t>
  </si>
  <si>
    <t>REINTEGRO FONDO ECONOMALE - RIPARARAZIONE PNEUMATICO UNIMOG</t>
  </si>
  <si>
    <t>CATTARINICH SILVIO</t>
  </si>
  <si>
    <t>CONCESSIONE CONTRIBUTO PER LAVORI DI RISTRUTTURAZIONE FORNO COMUNITARIO DI BORGATA CIABERSO . DETERMINAZIONI IN MERITO.</t>
  </si>
  <si>
    <t>RIMBORSO SPESE ANTICIPATE DAL COMUNE DI SAN GERMANO CHISONE PER SERVIZI IN MATERIA DI SICUREZZA E IGIENE SUL LAVORO E SPESE PER ACCERTAMENTI SANITARI ANNO 2017</t>
  </si>
  <si>
    <t>COMUNE DI MASSELLO</t>
  </si>
  <si>
    <t>restituzione anticipo fondo solidarietà 2016 - compensazione trattenuta imu</t>
  </si>
  <si>
    <t>regolarizzo provvisori 18-19-25-26-27-28</t>
  </si>
  <si>
    <t>PAGAMENTO ADUE B2B            COD DISP 0117062002TCDR NOME  CASSA DEPOSITI E PRESTITI SPA</t>
  </si>
  <si>
    <t>PAGAMENTO ADUE B2B            COD DISP 0117062002TCDM NOME  CASSA DEPOSITI E PRESTITI SPA</t>
  </si>
  <si>
    <t>RATA NR 28 MUTUO SEMESTRALE</t>
  </si>
  <si>
    <t>RATA MUTUO SCAD 30062017 MAV 10630000981751680</t>
  </si>
  <si>
    <t>PAG F23 PAGATO PER CASSA IMPOSTA DI BOLLO E REGISTRO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</si>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</sst>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7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0" fontId="22" fillId="0" borderId="0" xfId="30" quotePrefix="1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spans="1:12" s="62" customFormat="1" ht="23.1" customHeight="1">
      <c r="A2" s="186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8" t="s">
        <v>12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9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9" t="s">
        <v>55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9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91" t="s">
        <v>13</v>
      </c>
      <c r="AB4" s="192"/>
      <c r="AC4" s="192"/>
      <c r="AD4" s="192"/>
      <c r="AE4" s="192"/>
      <c r="AF4" s="192"/>
      <c r="AG4" s="193"/>
      <c r="AH4" s="32">
        <v>30</v>
      </c>
    </row>
    <row r="5" spans="1:34" s="15" customFormat="1" ht="23.1" customHeight="1">
      <c r="A5" s="189" t="s">
        <v>14</v>
      </c>
      <c r="B5" s="190"/>
      <c r="C5" s="194"/>
      <c r="D5" s="189" t="s">
        <v>15</v>
      </c>
      <c r="E5" s="190"/>
      <c r="F5" s="190"/>
      <c r="G5" s="190"/>
      <c r="H5" s="194"/>
      <c r="I5" s="189" t="s">
        <v>16</v>
      </c>
      <c r="J5" s="190"/>
      <c r="K5" s="194"/>
      <c r="L5" s="189" t="s">
        <v>1</v>
      </c>
      <c r="M5" s="190"/>
      <c r="N5" s="190"/>
      <c r="O5" s="189" t="s">
        <v>17</v>
      </c>
      <c r="P5" s="194"/>
      <c r="Q5" s="189" t="s">
        <v>18</v>
      </c>
      <c r="R5" s="190"/>
      <c r="S5" s="190"/>
      <c r="T5" s="194"/>
      <c r="U5" s="189" t="s">
        <v>19</v>
      </c>
      <c r="V5" s="190"/>
      <c r="W5" s="190"/>
      <c r="X5" s="58" t="s">
        <v>47</v>
      </c>
      <c r="Y5" s="189" t="s">
        <v>20</v>
      </c>
      <c r="Z5" s="194"/>
      <c r="AA5" s="195" t="s">
        <v>41</v>
      </c>
      <c r="AB5" s="196"/>
      <c r="AC5" s="196"/>
      <c r="AD5" s="196"/>
      <c r="AE5" s="196"/>
      <c r="AF5" s="196"/>
      <c r="AG5" s="196"/>
      <c r="AH5" s="197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3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3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6" t="s">
        <v>54</v>
      </c>
      <c r="B3" s="187"/>
      <c r="C3" s="187"/>
      <c r="D3" s="187"/>
      <c r="E3" s="187"/>
      <c r="F3" s="187"/>
      <c r="G3" s="187"/>
      <c r="H3" s="187"/>
      <c r="I3" s="187"/>
      <c r="J3" s="187"/>
      <c r="K3" s="202"/>
      <c r="L3" s="202"/>
      <c r="M3" s="202"/>
      <c r="N3" s="202"/>
      <c r="O3" s="202"/>
      <c r="P3" s="202"/>
      <c r="Q3" s="202"/>
      <c r="R3" s="203"/>
    </row>
    <row r="4" spans="1:18" ht="23.1" customHeight="1">
      <c r="A4" s="186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3"/>
    </row>
    <row r="5" spans="1:18" s="62" customFormat="1" ht="23.1" customHeight="1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04" t="s">
        <v>13</v>
      </c>
      <c r="L5" s="205"/>
      <c r="M5" s="205"/>
      <c r="N5" s="205"/>
      <c r="O5" s="205"/>
      <c r="P5" s="205"/>
      <c r="Q5" s="206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33"/>
  <sheetViews>
    <sheetView showGridLines="0" tabSelected="1" topLeftCell="P223" zoomScaleNormal="100" workbookViewId="0">
      <selection activeCell="AI8" sqref="AI8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7" t="s">
        <v>73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9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5" t="s">
        <v>74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1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91"/>
      <c r="AE4" s="212"/>
      <c r="AF4" s="212"/>
      <c r="AG4" s="212"/>
      <c r="AH4" s="213"/>
      <c r="AI4" s="214"/>
    </row>
    <row r="5" spans="1:35" s="90" customFormat="1" ht="23.1" customHeight="1">
      <c r="A5" s="195" t="s">
        <v>14</v>
      </c>
      <c r="B5" s="215"/>
      <c r="C5" s="216"/>
      <c r="D5" s="195" t="s">
        <v>15</v>
      </c>
      <c r="E5" s="215"/>
      <c r="F5" s="215"/>
      <c r="G5" s="215"/>
      <c r="H5" s="215"/>
      <c r="I5" s="215"/>
      <c r="J5" s="215"/>
      <c r="K5" s="216"/>
      <c r="L5" s="195" t="s">
        <v>16</v>
      </c>
      <c r="M5" s="215"/>
      <c r="N5" s="216"/>
      <c r="O5" s="195" t="s">
        <v>1</v>
      </c>
      <c r="P5" s="215"/>
      <c r="Q5" s="215"/>
      <c r="R5" s="195" t="s">
        <v>17</v>
      </c>
      <c r="S5" s="216"/>
      <c r="T5" s="195" t="s">
        <v>18</v>
      </c>
      <c r="U5" s="215"/>
      <c r="V5" s="215"/>
      <c r="W5" s="216"/>
      <c r="X5" s="195" t="s">
        <v>19</v>
      </c>
      <c r="Y5" s="215"/>
      <c r="Z5" s="215"/>
      <c r="AA5" s="103" t="s">
        <v>47</v>
      </c>
      <c r="AB5" s="195" t="s">
        <v>20</v>
      </c>
      <c r="AC5" s="216"/>
      <c r="AD5" s="195" t="s">
        <v>62</v>
      </c>
      <c r="AE5" s="217"/>
      <c r="AF5" s="217"/>
      <c r="AG5" s="217"/>
      <c r="AH5" s="217"/>
      <c r="AI5" s="214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2016</v>
      </c>
      <c r="B8" s="108">
        <v>168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26000</v>
      </c>
      <c r="H8" s="112">
        <v>4688.5200000000004</v>
      </c>
      <c r="I8" s="143" t="s">
        <v>79</v>
      </c>
      <c r="J8" s="112">
        <f t="shared" ref="J8:J71" si="0">IF(I8="SI", G8-H8,G8)</f>
        <v>21311.48</v>
      </c>
      <c r="K8" s="151" t="s">
        <v>80</v>
      </c>
      <c r="L8" s="108">
        <v>2016</v>
      </c>
      <c r="M8" s="108">
        <v>1364</v>
      </c>
      <c r="N8" s="109" t="s">
        <v>81</v>
      </c>
      <c r="O8" s="111" t="s">
        <v>82</v>
      </c>
      <c r="P8" s="109" t="s">
        <v>83</v>
      </c>
      <c r="Q8" s="109" t="s">
        <v>83</v>
      </c>
      <c r="R8" s="108" t="s">
        <v>84</v>
      </c>
      <c r="S8" s="111" t="s">
        <v>84</v>
      </c>
      <c r="T8" s="108">
        <v>2090605</v>
      </c>
      <c r="U8" s="108">
        <v>9070</v>
      </c>
      <c r="V8" s="108">
        <v>12650</v>
      </c>
      <c r="W8" s="108">
        <v>23</v>
      </c>
      <c r="X8" s="113">
        <v>2015</v>
      </c>
      <c r="Y8" s="113">
        <v>294</v>
      </c>
      <c r="Z8" s="113">
        <v>0</v>
      </c>
      <c r="AA8" s="114" t="s">
        <v>85</v>
      </c>
      <c r="AB8" s="108">
        <v>68</v>
      </c>
      <c r="AC8" s="109" t="s">
        <v>86</v>
      </c>
      <c r="AD8" s="152" t="s">
        <v>77</v>
      </c>
      <c r="AE8" s="152" t="s">
        <v>86</v>
      </c>
      <c r="AF8" s="153">
        <f t="shared" ref="AF8:AF71" si="1">AE8-AD8</f>
        <v>451</v>
      </c>
      <c r="AG8" s="154">
        <f t="shared" ref="AG8:AG71" si="2">IF(AI8="SI", 0,J8)</f>
        <v>0</v>
      </c>
      <c r="AH8" s="155">
        <f t="shared" ref="AH8:AH71" si="3">AG8*AF8</f>
        <v>0</v>
      </c>
      <c r="AI8" s="156" t="s">
        <v>79</v>
      </c>
    </row>
    <row r="9" spans="1:35">
      <c r="A9" s="108">
        <v>2017</v>
      </c>
      <c r="B9" s="108">
        <v>1</v>
      </c>
      <c r="C9" s="109" t="s">
        <v>87</v>
      </c>
      <c r="D9" s="150" t="s">
        <v>88</v>
      </c>
      <c r="E9" s="109" t="s">
        <v>89</v>
      </c>
      <c r="F9" s="111" t="s">
        <v>90</v>
      </c>
      <c r="G9" s="112">
        <v>256.2</v>
      </c>
      <c r="H9" s="112">
        <v>46.2</v>
      </c>
      <c r="I9" s="143" t="s">
        <v>79</v>
      </c>
      <c r="J9" s="112">
        <f t="shared" si="0"/>
        <v>210</v>
      </c>
      <c r="K9" s="151" t="s">
        <v>91</v>
      </c>
      <c r="L9" s="108">
        <v>2016</v>
      </c>
      <c r="M9" s="108">
        <v>2198</v>
      </c>
      <c r="N9" s="109" t="s">
        <v>92</v>
      </c>
      <c r="O9" s="111" t="s">
        <v>93</v>
      </c>
      <c r="P9" s="109" t="s">
        <v>94</v>
      </c>
      <c r="Q9" s="109" t="s">
        <v>80</v>
      </c>
      <c r="R9" s="108" t="s">
        <v>84</v>
      </c>
      <c r="S9" s="111" t="s">
        <v>84</v>
      </c>
      <c r="T9" s="108">
        <v>1010703</v>
      </c>
      <c r="U9" s="108">
        <v>690</v>
      </c>
      <c r="V9" s="108">
        <v>690</v>
      </c>
      <c r="W9" s="108">
        <v>1</v>
      </c>
      <c r="X9" s="113">
        <v>2016</v>
      </c>
      <c r="Y9" s="113">
        <v>147</v>
      </c>
      <c r="Z9" s="113">
        <v>0</v>
      </c>
      <c r="AA9" s="114" t="s">
        <v>95</v>
      </c>
      <c r="AB9" s="108">
        <v>22</v>
      </c>
      <c r="AC9" s="109" t="s">
        <v>96</v>
      </c>
      <c r="AD9" s="152" t="s">
        <v>97</v>
      </c>
      <c r="AE9" s="152" t="s">
        <v>96</v>
      </c>
      <c r="AF9" s="153">
        <f t="shared" si="1"/>
        <v>-3</v>
      </c>
      <c r="AG9" s="154">
        <f t="shared" si="2"/>
        <v>210</v>
      </c>
      <c r="AH9" s="155">
        <f t="shared" si="3"/>
        <v>-630</v>
      </c>
      <c r="AI9" s="156"/>
    </row>
    <row r="10" spans="1:35">
      <c r="A10" s="108">
        <v>2017</v>
      </c>
      <c r="B10" s="108">
        <v>2</v>
      </c>
      <c r="C10" s="109" t="s">
        <v>87</v>
      </c>
      <c r="D10" s="150" t="s">
        <v>98</v>
      </c>
      <c r="E10" s="109" t="s">
        <v>99</v>
      </c>
      <c r="F10" s="111" t="s">
        <v>100</v>
      </c>
      <c r="G10" s="112">
        <v>390.8</v>
      </c>
      <c r="H10" s="112">
        <v>0</v>
      </c>
      <c r="I10" s="143" t="s">
        <v>79</v>
      </c>
      <c r="J10" s="112">
        <f t="shared" si="0"/>
        <v>390.8</v>
      </c>
      <c r="K10" s="151" t="s">
        <v>101</v>
      </c>
      <c r="L10" s="108">
        <v>2016</v>
      </c>
      <c r="M10" s="108">
        <v>2156</v>
      </c>
      <c r="N10" s="109" t="s">
        <v>102</v>
      </c>
      <c r="O10" s="111" t="s">
        <v>103</v>
      </c>
      <c r="P10" s="109" t="s">
        <v>80</v>
      </c>
      <c r="Q10" s="109" t="s">
        <v>104</v>
      </c>
      <c r="R10" s="108" t="s">
        <v>84</v>
      </c>
      <c r="S10" s="111" t="s">
        <v>84</v>
      </c>
      <c r="T10" s="108">
        <v>1080102</v>
      </c>
      <c r="U10" s="108">
        <v>2770</v>
      </c>
      <c r="V10" s="108">
        <v>8515</v>
      </c>
      <c r="W10" s="108">
        <v>99</v>
      </c>
      <c r="X10" s="113">
        <v>2016</v>
      </c>
      <c r="Y10" s="113">
        <v>125</v>
      </c>
      <c r="Z10" s="113">
        <v>0</v>
      </c>
      <c r="AA10" s="114" t="s">
        <v>95</v>
      </c>
      <c r="AB10" s="108">
        <v>24</v>
      </c>
      <c r="AC10" s="109" t="s">
        <v>96</v>
      </c>
      <c r="AD10" s="152" t="s">
        <v>99</v>
      </c>
      <c r="AE10" s="152" t="s">
        <v>96</v>
      </c>
      <c r="AF10" s="153">
        <f t="shared" si="1"/>
        <v>56</v>
      </c>
      <c r="AG10" s="154">
        <f t="shared" si="2"/>
        <v>390.8</v>
      </c>
      <c r="AH10" s="155">
        <f t="shared" si="3"/>
        <v>21884.799999999999</v>
      </c>
      <c r="AI10" s="156"/>
    </row>
    <row r="11" spans="1:35">
      <c r="A11" s="108">
        <v>2017</v>
      </c>
      <c r="B11" s="108">
        <v>2</v>
      </c>
      <c r="C11" s="109" t="s">
        <v>87</v>
      </c>
      <c r="D11" s="150" t="s">
        <v>98</v>
      </c>
      <c r="E11" s="109" t="s">
        <v>99</v>
      </c>
      <c r="F11" s="111" t="s">
        <v>100</v>
      </c>
      <c r="G11" s="112">
        <v>1000</v>
      </c>
      <c r="H11" s="112">
        <v>250.8</v>
      </c>
      <c r="I11" s="143" t="s">
        <v>79</v>
      </c>
      <c r="J11" s="112">
        <f t="shared" si="0"/>
        <v>749.2</v>
      </c>
      <c r="K11" s="151" t="s">
        <v>101</v>
      </c>
      <c r="L11" s="108">
        <v>2016</v>
      </c>
      <c r="M11" s="108">
        <v>2156</v>
      </c>
      <c r="N11" s="109" t="s">
        <v>102</v>
      </c>
      <c r="O11" s="111" t="s">
        <v>103</v>
      </c>
      <c r="P11" s="109" t="s">
        <v>80</v>
      </c>
      <c r="Q11" s="109" t="s">
        <v>104</v>
      </c>
      <c r="R11" s="108" t="s">
        <v>84</v>
      </c>
      <c r="S11" s="111" t="s">
        <v>84</v>
      </c>
      <c r="T11" s="108">
        <v>2080105</v>
      </c>
      <c r="U11" s="108">
        <v>8270</v>
      </c>
      <c r="V11" s="108">
        <v>11840</v>
      </c>
      <c r="W11" s="108">
        <v>6</v>
      </c>
      <c r="X11" s="113">
        <v>2016</v>
      </c>
      <c r="Y11" s="113">
        <v>124</v>
      </c>
      <c r="Z11" s="113">
        <v>0</v>
      </c>
      <c r="AA11" s="114" t="s">
        <v>95</v>
      </c>
      <c r="AB11" s="108">
        <v>25</v>
      </c>
      <c r="AC11" s="109" t="s">
        <v>96</v>
      </c>
      <c r="AD11" s="152" t="s">
        <v>99</v>
      </c>
      <c r="AE11" s="152" t="s">
        <v>96</v>
      </c>
      <c r="AF11" s="153">
        <f t="shared" si="1"/>
        <v>56</v>
      </c>
      <c r="AG11" s="154">
        <f t="shared" si="2"/>
        <v>749.2</v>
      </c>
      <c r="AH11" s="155">
        <f t="shared" si="3"/>
        <v>41955.200000000004</v>
      </c>
      <c r="AI11" s="156"/>
    </row>
    <row r="12" spans="1:35">
      <c r="A12" s="108">
        <v>2017</v>
      </c>
      <c r="B12" s="108">
        <v>3</v>
      </c>
      <c r="C12" s="109" t="s">
        <v>87</v>
      </c>
      <c r="D12" s="150" t="s">
        <v>105</v>
      </c>
      <c r="E12" s="109" t="s">
        <v>106</v>
      </c>
      <c r="F12" s="111" t="s">
        <v>107</v>
      </c>
      <c r="G12" s="112">
        <v>28.9</v>
      </c>
      <c r="H12" s="112">
        <v>5.19</v>
      </c>
      <c r="I12" s="143" t="s">
        <v>79</v>
      </c>
      <c r="J12" s="112">
        <f t="shared" si="0"/>
        <v>23.709999999999997</v>
      </c>
      <c r="K12" s="151" t="s">
        <v>108</v>
      </c>
      <c r="L12" s="108">
        <v>2017</v>
      </c>
      <c r="M12" s="108">
        <v>41</v>
      </c>
      <c r="N12" s="109" t="s">
        <v>87</v>
      </c>
      <c r="O12" s="111" t="s">
        <v>109</v>
      </c>
      <c r="P12" s="109" t="s">
        <v>110</v>
      </c>
      <c r="Q12" s="109" t="s">
        <v>110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4</v>
      </c>
      <c r="X12" s="113">
        <v>2017</v>
      </c>
      <c r="Y12" s="113">
        <v>1</v>
      </c>
      <c r="Z12" s="113">
        <v>0</v>
      </c>
      <c r="AA12" s="114" t="s">
        <v>95</v>
      </c>
      <c r="AB12" s="108">
        <v>26</v>
      </c>
      <c r="AC12" s="109" t="s">
        <v>96</v>
      </c>
      <c r="AD12" s="152" t="s">
        <v>111</v>
      </c>
      <c r="AE12" s="152" t="s">
        <v>96</v>
      </c>
      <c r="AF12" s="153">
        <f t="shared" si="1"/>
        <v>-11</v>
      </c>
      <c r="AG12" s="154">
        <f t="shared" si="2"/>
        <v>23.709999999999997</v>
      </c>
      <c r="AH12" s="155">
        <f t="shared" si="3"/>
        <v>-260.80999999999995</v>
      </c>
      <c r="AI12" s="156"/>
    </row>
    <row r="13" spans="1:35">
      <c r="A13" s="108">
        <v>2017</v>
      </c>
      <c r="B13" s="108">
        <v>4</v>
      </c>
      <c r="C13" s="109" t="s">
        <v>87</v>
      </c>
      <c r="D13" s="150" t="s">
        <v>112</v>
      </c>
      <c r="E13" s="109" t="s">
        <v>113</v>
      </c>
      <c r="F13" s="111" t="s">
        <v>114</v>
      </c>
      <c r="G13" s="112">
        <v>36.6</v>
      </c>
      <c r="H13" s="112">
        <v>6.6</v>
      </c>
      <c r="I13" s="143" t="s">
        <v>79</v>
      </c>
      <c r="J13" s="112">
        <f t="shared" si="0"/>
        <v>30</v>
      </c>
      <c r="K13" s="151" t="s">
        <v>115</v>
      </c>
      <c r="L13" s="108">
        <v>2017</v>
      </c>
      <c r="M13" s="108">
        <v>44</v>
      </c>
      <c r="N13" s="109" t="s">
        <v>87</v>
      </c>
      <c r="O13" s="111" t="s">
        <v>116</v>
      </c>
      <c r="P13" s="109" t="s">
        <v>117</v>
      </c>
      <c r="Q13" s="109" t="s">
        <v>80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4</v>
      </c>
      <c r="X13" s="113">
        <v>2017</v>
      </c>
      <c r="Y13" s="113">
        <v>3</v>
      </c>
      <c r="Z13" s="113">
        <v>0</v>
      </c>
      <c r="AA13" s="114" t="s">
        <v>95</v>
      </c>
      <c r="AB13" s="108">
        <v>27</v>
      </c>
      <c r="AC13" s="109" t="s">
        <v>96</v>
      </c>
      <c r="AD13" s="152" t="s">
        <v>118</v>
      </c>
      <c r="AE13" s="152" t="s">
        <v>96</v>
      </c>
      <c r="AF13" s="153">
        <f t="shared" si="1"/>
        <v>-6</v>
      </c>
      <c r="AG13" s="154">
        <f t="shared" si="2"/>
        <v>30</v>
      </c>
      <c r="AH13" s="155">
        <f t="shared" si="3"/>
        <v>-180</v>
      </c>
      <c r="AI13" s="156"/>
    </row>
    <row r="14" spans="1:35">
      <c r="A14" s="108">
        <v>2017</v>
      </c>
      <c r="B14" s="108">
        <v>5</v>
      </c>
      <c r="C14" s="109" t="s">
        <v>87</v>
      </c>
      <c r="D14" s="150" t="s">
        <v>119</v>
      </c>
      <c r="E14" s="109" t="s">
        <v>120</v>
      </c>
      <c r="F14" s="111" t="s">
        <v>121</v>
      </c>
      <c r="G14" s="112">
        <v>63.9</v>
      </c>
      <c r="H14" s="112">
        <v>11.52</v>
      </c>
      <c r="I14" s="143" t="s">
        <v>79</v>
      </c>
      <c r="J14" s="112">
        <f t="shared" si="0"/>
        <v>52.379999999999995</v>
      </c>
      <c r="K14" s="151" t="s">
        <v>122</v>
      </c>
      <c r="L14" s="108">
        <v>2016</v>
      </c>
      <c r="M14" s="108">
        <v>1969</v>
      </c>
      <c r="N14" s="109" t="s">
        <v>123</v>
      </c>
      <c r="O14" s="111" t="s">
        <v>124</v>
      </c>
      <c r="P14" s="109" t="s">
        <v>125</v>
      </c>
      <c r="Q14" s="109" t="s">
        <v>80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4</v>
      </c>
      <c r="X14" s="113">
        <v>2017</v>
      </c>
      <c r="Y14" s="113">
        <v>2</v>
      </c>
      <c r="Z14" s="113">
        <v>0</v>
      </c>
      <c r="AA14" s="114" t="s">
        <v>95</v>
      </c>
      <c r="AB14" s="108">
        <v>31</v>
      </c>
      <c r="AC14" s="109" t="s">
        <v>96</v>
      </c>
      <c r="AD14" s="152" t="s">
        <v>126</v>
      </c>
      <c r="AE14" s="152" t="s">
        <v>96</v>
      </c>
      <c r="AF14" s="153">
        <f t="shared" si="1"/>
        <v>-20</v>
      </c>
      <c r="AG14" s="154">
        <f t="shared" si="2"/>
        <v>52.379999999999995</v>
      </c>
      <c r="AH14" s="155">
        <f t="shared" si="3"/>
        <v>-1047.5999999999999</v>
      </c>
      <c r="AI14" s="156"/>
    </row>
    <row r="15" spans="1:35">
      <c r="A15" s="108">
        <v>2017</v>
      </c>
      <c r="B15" s="108">
        <v>6</v>
      </c>
      <c r="C15" s="109" t="s">
        <v>87</v>
      </c>
      <c r="D15" s="150" t="s">
        <v>127</v>
      </c>
      <c r="E15" s="109" t="s">
        <v>128</v>
      </c>
      <c r="F15" s="111" t="s">
        <v>129</v>
      </c>
      <c r="G15" s="112">
        <v>2196</v>
      </c>
      <c r="H15" s="112">
        <v>396</v>
      </c>
      <c r="I15" s="143" t="s">
        <v>79</v>
      </c>
      <c r="J15" s="112">
        <f t="shared" si="0"/>
        <v>1800</v>
      </c>
      <c r="K15" s="151" t="s">
        <v>130</v>
      </c>
      <c r="L15" s="108">
        <v>2017</v>
      </c>
      <c r="M15" s="108">
        <v>1</v>
      </c>
      <c r="N15" s="109" t="s">
        <v>131</v>
      </c>
      <c r="O15" s="111" t="s">
        <v>132</v>
      </c>
      <c r="P15" s="109" t="s">
        <v>133</v>
      </c>
      <c r="Q15" s="109" t="s">
        <v>80</v>
      </c>
      <c r="R15" s="108" t="s">
        <v>84</v>
      </c>
      <c r="S15" s="111" t="s">
        <v>84</v>
      </c>
      <c r="T15" s="108">
        <v>1010403</v>
      </c>
      <c r="U15" s="108">
        <v>360</v>
      </c>
      <c r="V15" s="108">
        <v>1400</v>
      </c>
      <c r="W15" s="108">
        <v>1</v>
      </c>
      <c r="X15" s="113">
        <v>2016</v>
      </c>
      <c r="Y15" s="113">
        <v>174</v>
      </c>
      <c r="Z15" s="113">
        <v>0</v>
      </c>
      <c r="AA15" s="114" t="s">
        <v>134</v>
      </c>
      <c r="AB15" s="108">
        <v>81</v>
      </c>
      <c r="AC15" s="109" t="s">
        <v>134</v>
      </c>
      <c r="AD15" s="152" t="s">
        <v>135</v>
      </c>
      <c r="AE15" s="152" t="s">
        <v>134</v>
      </c>
      <c r="AF15" s="153">
        <f t="shared" si="1"/>
        <v>21</v>
      </c>
      <c r="AG15" s="154">
        <f t="shared" si="2"/>
        <v>1800</v>
      </c>
      <c r="AH15" s="155">
        <f t="shared" si="3"/>
        <v>37800</v>
      </c>
      <c r="AI15" s="156"/>
    </row>
    <row r="16" spans="1:35">
      <c r="A16" s="108">
        <v>2017</v>
      </c>
      <c r="B16" s="108">
        <v>7</v>
      </c>
      <c r="C16" s="109" t="s">
        <v>87</v>
      </c>
      <c r="D16" s="150" t="s">
        <v>136</v>
      </c>
      <c r="E16" s="109" t="s">
        <v>113</v>
      </c>
      <c r="F16" s="111" t="s">
        <v>137</v>
      </c>
      <c r="G16" s="112">
        <v>452.17</v>
      </c>
      <c r="H16" s="112">
        <v>87.26</v>
      </c>
      <c r="I16" s="143" t="s">
        <v>79</v>
      </c>
      <c r="J16" s="112">
        <f t="shared" si="0"/>
        <v>364.91</v>
      </c>
      <c r="K16" s="151" t="s">
        <v>138</v>
      </c>
      <c r="L16" s="108">
        <v>2017</v>
      </c>
      <c r="M16" s="108">
        <v>53</v>
      </c>
      <c r="N16" s="109" t="s">
        <v>87</v>
      </c>
      <c r="O16" s="111" t="s">
        <v>139</v>
      </c>
      <c r="P16" s="109" t="s">
        <v>140</v>
      </c>
      <c r="Q16" s="109" t="s">
        <v>80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5</v>
      </c>
      <c r="X16" s="113">
        <v>2016</v>
      </c>
      <c r="Y16" s="113">
        <v>30</v>
      </c>
      <c r="Z16" s="113">
        <v>0</v>
      </c>
      <c r="AA16" s="114" t="s">
        <v>95</v>
      </c>
      <c r="AB16" s="108">
        <v>23</v>
      </c>
      <c r="AC16" s="109" t="s">
        <v>96</v>
      </c>
      <c r="AD16" s="152" t="s">
        <v>118</v>
      </c>
      <c r="AE16" s="152" t="s">
        <v>96</v>
      </c>
      <c r="AF16" s="153">
        <f t="shared" si="1"/>
        <v>-6</v>
      </c>
      <c r="AG16" s="154">
        <f t="shared" si="2"/>
        <v>364.91</v>
      </c>
      <c r="AH16" s="155">
        <f t="shared" si="3"/>
        <v>-2189.46</v>
      </c>
      <c r="AI16" s="156"/>
    </row>
    <row r="17" spans="1:35">
      <c r="A17" s="108">
        <v>2017</v>
      </c>
      <c r="B17" s="108">
        <v>8</v>
      </c>
      <c r="C17" s="109" t="s">
        <v>87</v>
      </c>
      <c r="D17" s="150" t="s">
        <v>141</v>
      </c>
      <c r="E17" s="109" t="s">
        <v>113</v>
      </c>
      <c r="F17" s="111" t="s">
        <v>142</v>
      </c>
      <c r="G17" s="112">
        <v>224.63</v>
      </c>
      <c r="H17" s="112">
        <v>44.05</v>
      </c>
      <c r="I17" s="143" t="s">
        <v>79</v>
      </c>
      <c r="J17" s="112">
        <f t="shared" si="0"/>
        <v>180.57999999999998</v>
      </c>
      <c r="K17" s="151" t="s">
        <v>138</v>
      </c>
      <c r="L17" s="108">
        <v>2017</v>
      </c>
      <c r="M17" s="108">
        <v>43</v>
      </c>
      <c r="N17" s="109" t="s">
        <v>87</v>
      </c>
      <c r="O17" s="111" t="s">
        <v>143</v>
      </c>
      <c r="P17" s="109" t="s">
        <v>144</v>
      </c>
      <c r="Q17" s="109" t="s">
        <v>80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5</v>
      </c>
      <c r="X17" s="113">
        <v>2016</v>
      </c>
      <c r="Y17" s="113">
        <v>30</v>
      </c>
      <c r="Z17" s="113">
        <v>0</v>
      </c>
      <c r="AA17" s="114" t="s">
        <v>95</v>
      </c>
      <c r="AB17" s="108">
        <v>29</v>
      </c>
      <c r="AC17" s="109" t="s">
        <v>96</v>
      </c>
      <c r="AD17" s="152" t="s">
        <v>145</v>
      </c>
      <c r="AE17" s="152" t="s">
        <v>96</v>
      </c>
      <c r="AF17" s="153">
        <f t="shared" si="1"/>
        <v>-34</v>
      </c>
      <c r="AG17" s="154">
        <f t="shared" si="2"/>
        <v>180.57999999999998</v>
      </c>
      <c r="AH17" s="155">
        <f t="shared" si="3"/>
        <v>-6139.7199999999993</v>
      </c>
      <c r="AI17" s="156"/>
    </row>
    <row r="18" spans="1:35">
      <c r="A18" s="108">
        <v>2017</v>
      </c>
      <c r="B18" s="108">
        <v>9</v>
      </c>
      <c r="C18" s="109" t="s">
        <v>87</v>
      </c>
      <c r="D18" s="150" t="s">
        <v>146</v>
      </c>
      <c r="E18" s="109" t="s">
        <v>147</v>
      </c>
      <c r="F18" s="111" t="s">
        <v>148</v>
      </c>
      <c r="G18" s="112">
        <v>272.88</v>
      </c>
      <c r="H18" s="112">
        <v>49.21</v>
      </c>
      <c r="I18" s="143" t="s">
        <v>79</v>
      </c>
      <c r="J18" s="112">
        <f t="shared" si="0"/>
        <v>223.67</v>
      </c>
      <c r="K18" s="151" t="s">
        <v>149</v>
      </c>
      <c r="L18" s="108">
        <v>2017</v>
      </c>
      <c r="M18" s="108">
        <v>40</v>
      </c>
      <c r="N18" s="109" t="s">
        <v>87</v>
      </c>
      <c r="O18" s="111" t="s">
        <v>150</v>
      </c>
      <c r="P18" s="109" t="s">
        <v>151</v>
      </c>
      <c r="Q18" s="109" t="s">
        <v>80</v>
      </c>
      <c r="R18" s="108" t="s">
        <v>84</v>
      </c>
      <c r="S18" s="111" t="s">
        <v>84</v>
      </c>
      <c r="T18" s="108">
        <v>1010204</v>
      </c>
      <c r="U18" s="108">
        <v>150</v>
      </c>
      <c r="V18" s="108">
        <v>470</v>
      </c>
      <c r="W18" s="108">
        <v>99</v>
      </c>
      <c r="X18" s="113">
        <v>2016</v>
      </c>
      <c r="Y18" s="113">
        <v>35</v>
      </c>
      <c r="Z18" s="113">
        <v>0</v>
      </c>
      <c r="AA18" s="114" t="s">
        <v>95</v>
      </c>
      <c r="AB18" s="108">
        <v>28</v>
      </c>
      <c r="AC18" s="109" t="s">
        <v>96</v>
      </c>
      <c r="AD18" s="152" t="s">
        <v>118</v>
      </c>
      <c r="AE18" s="152" t="s">
        <v>96</v>
      </c>
      <c r="AF18" s="153">
        <f t="shared" si="1"/>
        <v>-6</v>
      </c>
      <c r="AG18" s="154">
        <f t="shared" si="2"/>
        <v>223.67</v>
      </c>
      <c r="AH18" s="155">
        <f t="shared" si="3"/>
        <v>-1342.02</v>
      </c>
      <c r="AI18" s="156"/>
    </row>
    <row r="19" spans="1:35">
      <c r="A19" s="108">
        <v>2017</v>
      </c>
      <c r="B19" s="108">
        <v>10</v>
      </c>
      <c r="C19" s="109" t="s">
        <v>152</v>
      </c>
      <c r="D19" s="150" t="s">
        <v>153</v>
      </c>
      <c r="E19" s="109" t="s">
        <v>154</v>
      </c>
      <c r="F19" s="111"/>
      <c r="G19" s="112">
        <v>6969.52</v>
      </c>
      <c r="H19" s="112">
        <v>1256.8</v>
      </c>
      <c r="I19" s="143" t="s">
        <v>79</v>
      </c>
      <c r="J19" s="112">
        <f t="shared" si="0"/>
        <v>5712.72</v>
      </c>
      <c r="K19" s="151" t="s">
        <v>80</v>
      </c>
      <c r="L19" s="108">
        <v>2017</v>
      </c>
      <c r="M19" s="108">
        <v>88</v>
      </c>
      <c r="N19" s="109" t="s">
        <v>95</v>
      </c>
      <c r="O19" s="111" t="s">
        <v>155</v>
      </c>
      <c r="P19" s="109" t="s">
        <v>156</v>
      </c>
      <c r="Q19" s="109" t="s">
        <v>157</v>
      </c>
      <c r="R19" s="108" t="s">
        <v>84</v>
      </c>
      <c r="S19" s="111" t="s">
        <v>84</v>
      </c>
      <c r="T19" s="108">
        <v>1010603</v>
      </c>
      <c r="U19" s="108">
        <v>580</v>
      </c>
      <c r="V19" s="108">
        <v>770</v>
      </c>
      <c r="W19" s="108">
        <v>1</v>
      </c>
      <c r="X19" s="113">
        <v>2016</v>
      </c>
      <c r="Y19" s="113">
        <v>192</v>
      </c>
      <c r="Z19" s="113">
        <v>0</v>
      </c>
      <c r="AA19" s="114" t="s">
        <v>80</v>
      </c>
      <c r="AB19" s="108">
        <v>19</v>
      </c>
      <c r="AC19" s="109" t="s">
        <v>152</v>
      </c>
      <c r="AD19" s="152" t="s">
        <v>154</v>
      </c>
      <c r="AE19" s="152" t="s">
        <v>152</v>
      </c>
      <c r="AF19" s="153">
        <f t="shared" si="1"/>
        <v>7</v>
      </c>
      <c r="AG19" s="154">
        <f t="shared" si="2"/>
        <v>5712.72</v>
      </c>
      <c r="AH19" s="155">
        <f t="shared" si="3"/>
        <v>39989.040000000001</v>
      </c>
      <c r="AI19" s="156"/>
    </row>
    <row r="20" spans="1:35">
      <c r="A20" s="108">
        <v>2017</v>
      </c>
      <c r="B20" s="108">
        <v>11</v>
      </c>
      <c r="C20" s="109" t="s">
        <v>152</v>
      </c>
      <c r="D20" s="150" t="s">
        <v>158</v>
      </c>
      <c r="E20" s="109" t="s">
        <v>95</v>
      </c>
      <c r="F20" s="111" t="s">
        <v>159</v>
      </c>
      <c r="G20" s="112">
        <v>529.04999999999995</v>
      </c>
      <c r="H20" s="112">
        <v>95.4</v>
      </c>
      <c r="I20" s="143" t="s">
        <v>79</v>
      </c>
      <c r="J20" s="112">
        <f t="shared" si="0"/>
        <v>433.65</v>
      </c>
      <c r="K20" s="151" t="s">
        <v>160</v>
      </c>
      <c r="L20" s="108">
        <v>2017</v>
      </c>
      <c r="M20" s="108">
        <v>87</v>
      </c>
      <c r="N20" s="109" t="s">
        <v>95</v>
      </c>
      <c r="O20" s="111" t="s">
        <v>161</v>
      </c>
      <c r="P20" s="109" t="s">
        <v>162</v>
      </c>
      <c r="Q20" s="109" t="s">
        <v>80</v>
      </c>
      <c r="R20" s="108" t="s">
        <v>84</v>
      </c>
      <c r="S20" s="111" t="s">
        <v>84</v>
      </c>
      <c r="T20" s="108">
        <v>1080103</v>
      </c>
      <c r="U20" s="108">
        <v>2780</v>
      </c>
      <c r="V20" s="108">
        <v>7380</v>
      </c>
      <c r="W20" s="108">
        <v>1</v>
      </c>
      <c r="X20" s="113">
        <v>2016</v>
      </c>
      <c r="Y20" s="113">
        <v>126</v>
      </c>
      <c r="Z20" s="113">
        <v>0</v>
      </c>
      <c r="AA20" s="114" t="s">
        <v>95</v>
      </c>
      <c r="AB20" s="108">
        <v>30</v>
      </c>
      <c r="AC20" s="109" t="s">
        <v>96</v>
      </c>
      <c r="AD20" s="152" t="s">
        <v>95</v>
      </c>
      <c r="AE20" s="152" t="s">
        <v>96</v>
      </c>
      <c r="AF20" s="153">
        <f t="shared" si="1"/>
        <v>7</v>
      </c>
      <c r="AG20" s="154">
        <f t="shared" si="2"/>
        <v>433.65</v>
      </c>
      <c r="AH20" s="155">
        <f t="shared" si="3"/>
        <v>3035.5499999999997</v>
      </c>
      <c r="AI20" s="156"/>
    </row>
    <row r="21" spans="1:35">
      <c r="A21" s="108">
        <v>2017</v>
      </c>
      <c r="B21" s="108">
        <v>12</v>
      </c>
      <c r="C21" s="109" t="s">
        <v>152</v>
      </c>
      <c r="D21" s="150" t="s">
        <v>163</v>
      </c>
      <c r="E21" s="109" t="s">
        <v>113</v>
      </c>
      <c r="F21" s="111" t="s">
        <v>100</v>
      </c>
      <c r="G21" s="112">
        <v>256.64</v>
      </c>
      <c r="H21" s="112">
        <v>46.28</v>
      </c>
      <c r="I21" s="143" t="s">
        <v>79</v>
      </c>
      <c r="J21" s="112">
        <f t="shared" si="0"/>
        <v>210.35999999999999</v>
      </c>
      <c r="K21" s="151" t="s">
        <v>80</v>
      </c>
      <c r="L21" s="108">
        <v>2017</v>
      </c>
      <c r="M21" s="108">
        <v>71</v>
      </c>
      <c r="N21" s="109" t="s">
        <v>95</v>
      </c>
      <c r="O21" s="111" t="s">
        <v>164</v>
      </c>
      <c r="P21" s="109" t="s">
        <v>165</v>
      </c>
      <c r="Q21" s="109" t="s">
        <v>80</v>
      </c>
      <c r="R21" s="108" t="s">
        <v>84</v>
      </c>
      <c r="S21" s="111" t="s">
        <v>84</v>
      </c>
      <c r="T21" s="108">
        <v>1010203</v>
      </c>
      <c r="U21" s="108">
        <v>140</v>
      </c>
      <c r="V21" s="108">
        <v>450</v>
      </c>
      <c r="W21" s="108">
        <v>2</v>
      </c>
      <c r="X21" s="113">
        <v>2016</v>
      </c>
      <c r="Y21" s="113">
        <v>79</v>
      </c>
      <c r="Z21" s="113">
        <v>0</v>
      </c>
      <c r="AA21" s="114" t="s">
        <v>95</v>
      </c>
      <c r="AB21" s="108">
        <v>21</v>
      </c>
      <c r="AC21" s="109" t="s">
        <v>96</v>
      </c>
      <c r="AD21" s="152" t="s">
        <v>166</v>
      </c>
      <c r="AE21" s="152" t="s">
        <v>96</v>
      </c>
      <c r="AF21" s="153">
        <f t="shared" si="1"/>
        <v>-65</v>
      </c>
      <c r="AG21" s="154">
        <f t="shared" si="2"/>
        <v>210.35999999999999</v>
      </c>
      <c r="AH21" s="155">
        <f t="shared" si="3"/>
        <v>-13673.4</v>
      </c>
      <c r="AI21" s="156"/>
    </row>
    <row r="22" spans="1:35">
      <c r="A22" s="108">
        <v>2017</v>
      </c>
      <c r="B22" s="108">
        <v>13</v>
      </c>
      <c r="C22" s="109" t="s">
        <v>152</v>
      </c>
      <c r="D22" s="150" t="s">
        <v>167</v>
      </c>
      <c r="E22" s="109" t="s">
        <v>168</v>
      </c>
      <c r="F22" s="111" t="s">
        <v>169</v>
      </c>
      <c r="G22" s="112">
        <v>63.9</v>
      </c>
      <c r="H22" s="112">
        <v>11.52</v>
      </c>
      <c r="I22" s="143" t="s">
        <v>79</v>
      </c>
      <c r="J22" s="112">
        <f t="shared" si="0"/>
        <v>52.379999999999995</v>
      </c>
      <c r="K22" s="151" t="s">
        <v>122</v>
      </c>
      <c r="L22" s="108">
        <v>2017</v>
      </c>
      <c r="M22" s="108">
        <v>72</v>
      </c>
      <c r="N22" s="109" t="s">
        <v>95</v>
      </c>
      <c r="O22" s="111" t="s">
        <v>124</v>
      </c>
      <c r="P22" s="109" t="s">
        <v>125</v>
      </c>
      <c r="Q22" s="109" t="s">
        <v>80</v>
      </c>
      <c r="R22" s="108" t="s">
        <v>84</v>
      </c>
      <c r="S22" s="111" t="s">
        <v>84</v>
      </c>
      <c r="T22" s="108">
        <v>1010203</v>
      </c>
      <c r="U22" s="108">
        <v>140</v>
      </c>
      <c r="V22" s="108">
        <v>450</v>
      </c>
      <c r="W22" s="108">
        <v>4</v>
      </c>
      <c r="X22" s="113">
        <v>2017</v>
      </c>
      <c r="Y22" s="113">
        <v>2</v>
      </c>
      <c r="Z22" s="113">
        <v>0</v>
      </c>
      <c r="AA22" s="114" t="s">
        <v>95</v>
      </c>
      <c r="AB22" s="108">
        <v>31</v>
      </c>
      <c r="AC22" s="109" t="s">
        <v>96</v>
      </c>
      <c r="AD22" s="152" t="s">
        <v>170</v>
      </c>
      <c r="AE22" s="152" t="s">
        <v>96</v>
      </c>
      <c r="AF22" s="153">
        <f t="shared" si="1"/>
        <v>-82</v>
      </c>
      <c r="AG22" s="154">
        <f t="shared" si="2"/>
        <v>52.379999999999995</v>
      </c>
      <c r="AH22" s="155">
        <f t="shared" si="3"/>
        <v>-4295.16</v>
      </c>
      <c r="AI22" s="156"/>
    </row>
    <row r="23" spans="1:35">
      <c r="A23" s="108">
        <v>2017</v>
      </c>
      <c r="B23" s="108">
        <v>14</v>
      </c>
      <c r="C23" s="109" t="s">
        <v>171</v>
      </c>
      <c r="D23" s="150" t="s">
        <v>172</v>
      </c>
      <c r="E23" s="109" t="s">
        <v>126</v>
      </c>
      <c r="F23" s="111" t="s">
        <v>173</v>
      </c>
      <c r="G23" s="112">
        <v>383.08</v>
      </c>
      <c r="H23" s="112">
        <v>69.08</v>
      </c>
      <c r="I23" s="143" t="s">
        <v>79</v>
      </c>
      <c r="J23" s="112">
        <f t="shared" si="0"/>
        <v>314</v>
      </c>
      <c r="K23" s="151" t="s">
        <v>174</v>
      </c>
      <c r="L23" s="108">
        <v>2017</v>
      </c>
      <c r="M23" s="108">
        <v>249</v>
      </c>
      <c r="N23" s="109" t="s">
        <v>175</v>
      </c>
      <c r="O23" s="111" t="s">
        <v>176</v>
      </c>
      <c r="P23" s="109" t="s">
        <v>177</v>
      </c>
      <c r="Q23" s="109" t="s">
        <v>80</v>
      </c>
      <c r="R23" s="108" t="s">
        <v>84</v>
      </c>
      <c r="S23" s="111" t="s">
        <v>84</v>
      </c>
      <c r="T23" s="108">
        <v>1010202</v>
      </c>
      <c r="U23" s="108">
        <v>130</v>
      </c>
      <c r="V23" s="108">
        <v>450</v>
      </c>
      <c r="W23" s="108">
        <v>1</v>
      </c>
      <c r="X23" s="113">
        <v>2016</v>
      </c>
      <c r="Y23" s="113">
        <v>223</v>
      </c>
      <c r="Z23" s="113">
        <v>0</v>
      </c>
      <c r="AA23" s="114" t="s">
        <v>171</v>
      </c>
      <c r="AB23" s="108">
        <v>46</v>
      </c>
      <c r="AC23" s="109" t="s">
        <v>171</v>
      </c>
      <c r="AD23" s="152" t="s">
        <v>178</v>
      </c>
      <c r="AE23" s="152" t="s">
        <v>171</v>
      </c>
      <c r="AF23" s="153">
        <f t="shared" si="1"/>
        <v>-100</v>
      </c>
      <c r="AG23" s="154">
        <f t="shared" si="2"/>
        <v>314</v>
      </c>
      <c r="AH23" s="155">
        <f t="shared" si="3"/>
        <v>-31400</v>
      </c>
      <c r="AI23" s="156"/>
    </row>
    <row r="24" spans="1:35">
      <c r="A24" s="108">
        <v>2017</v>
      </c>
      <c r="B24" s="108">
        <v>15</v>
      </c>
      <c r="C24" s="109" t="s">
        <v>171</v>
      </c>
      <c r="D24" s="150" t="s">
        <v>179</v>
      </c>
      <c r="E24" s="109" t="s">
        <v>180</v>
      </c>
      <c r="F24" s="111" t="s">
        <v>181</v>
      </c>
      <c r="G24" s="112">
        <v>366</v>
      </c>
      <c r="H24" s="112">
        <v>66</v>
      </c>
      <c r="I24" s="143" t="s">
        <v>79</v>
      </c>
      <c r="J24" s="112">
        <f t="shared" si="0"/>
        <v>300</v>
      </c>
      <c r="K24" s="151" t="s">
        <v>182</v>
      </c>
      <c r="L24" s="108">
        <v>2017</v>
      </c>
      <c r="M24" s="108">
        <v>196</v>
      </c>
      <c r="N24" s="109" t="s">
        <v>183</v>
      </c>
      <c r="O24" s="111" t="s">
        <v>184</v>
      </c>
      <c r="P24" s="109" t="s">
        <v>185</v>
      </c>
      <c r="Q24" s="109" t="s">
        <v>80</v>
      </c>
      <c r="R24" s="108" t="s">
        <v>84</v>
      </c>
      <c r="S24" s="111" t="s">
        <v>84</v>
      </c>
      <c r="T24" s="108">
        <v>1080103</v>
      </c>
      <c r="U24" s="108">
        <v>2780</v>
      </c>
      <c r="V24" s="108">
        <v>7380</v>
      </c>
      <c r="W24" s="108">
        <v>99</v>
      </c>
      <c r="X24" s="113">
        <v>2017</v>
      </c>
      <c r="Y24" s="113">
        <v>28</v>
      </c>
      <c r="Z24" s="113">
        <v>0</v>
      </c>
      <c r="AA24" s="114" t="s">
        <v>171</v>
      </c>
      <c r="AB24" s="108">
        <v>47</v>
      </c>
      <c r="AC24" s="109" t="s">
        <v>171</v>
      </c>
      <c r="AD24" s="152" t="s">
        <v>166</v>
      </c>
      <c r="AE24" s="152" t="s">
        <v>171</v>
      </c>
      <c r="AF24" s="153">
        <f t="shared" si="1"/>
        <v>-39</v>
      </c>
      <c r="AG24" s="154">
        <f t="shared" si="2"/>
        <v>300</v>
      </c>
      <c r="AH24" s="155">
        <f t="shared" si="3"/>
        <v>-11700</v>
      </c>
      <c r="AI24" s="156"/>
    </row>
    <row r="25" spans="1:35">
      <c r="A25" s="108">
        <v>2017</v>
      </c>
      <c r="B25" s="108">
        <v>16</v>
      </c>
      <c r="C25" s="109" t="s">
        <v>171</v>
      </c>
      <c r="D25" s="150" t="s">
        <v>186</v>
      </c>
      <c r="E25" s="109" t="s">
        <v>118</v>
      </c>
      <c r="F25" s="111" t="s">
        <v>187</v>
      </c>
      <c r="G25" s="112">
        <v>580.48</v>
      </c>
      <c r="H25" s="112">
        <v>52.77</v>
      </c>
      <c r="I25" s="143" t="s">
        <v>79</v>
      </c>
      <c r="J25" s="112">
        <f t="shared" si="0"/>
        <v>527.71</v>
      </c>
      <c r="K25" s="151" t="s">
        <v>188</v>
      </c>
      <c r="L25" s="108">
        <v>2017</v>
      </c>
      <c r="M25" s="108">
        <v>211</v>
      </c>
      <c r="N25" s="109" t="s">
        <v>183</v>
      </c>
      <c r="O25" s="111" t="s">
        <v>189</v>
      </c>
      <c r="P25" s="109" t="s">
        <v>190</v>
      </c>
      <c r="Q25" s="109" t="s">
        <v>80</v>
      </c>
      <c r="R25" s="108" t="s">
        <v>84</v>
      </c>
      <c r="S25" s="111" t="s">
        <v>84</v>
      </c>
      <c r="T25" s="108">
        <v>1010203</v>
      </c>
      <c r="U25" s="108">
        <v>140</v>
      </c>
      <c r="V25" s="108">
        <v>450</v>
      </c>
      <c r="W25" s="108">
        <v>6</v>
      </c>
      <c r="X25" s="113">
        <v>2016</v>
      </c>
      <c r="Y25" s="113">
        <v>31</v>
      </c>
      <c r="Z25" s="113">
        <v>0</v>
      </c>
      <c r="AA25" s="114" t="s">
        <v>171</v>
      </c>
      <c r="AB25" s="108">
        <v>50</v>
      </c>
      <c r="AC25" s="109" t="s">
        <v>171</v>
      </c>
      <c r="AD25" s="152" t="s">
        <v>191</v>
      </c>
      <c r="AE25" s="152" t="s">
        <v>171</v>
      </c>
      <c r="AF25" s="153">
        <f t="shared" si="1"/>
        <v>-18</v>
      </c>
      <c r="AG25" s="154">
        <f t="shared" si="2"/>
        <v>527.71</v>
      </c>
      <c r="AH25" s="155">
        <f t="shared" si="3"/>
        <v>-9498.7800000000007</v>
      </c>
      <c r="AI25" s="156"/>
    </row>
    <row r="26" spans="1:35">
      <c r="A26" s="108">
        <v>2017</v>
      </c>
      <c r="B26" s="108">
        <v>17</v>
      </c>
      <c r="C26" s="109" t="s">
        <v>171</v>
      </c>
      <c r="D26" s="150" t="s">
        <v>192</v>
      </c>
      <c r="E26" s="109" t="s">
        <v>118</v>
      </c>
      <c r="F26" s="111" t="s">
        <v>187</v>
      </c>
      <c r="G26" s="112">
        <v>45.46</v>
      </c>
      <c r="H26" s="112">
        <v>4.13</v>
      </c>
      <c r="I26" s="143" t="s">
        <v>79</v>
      </c>
      <c r="J26" s="112">
        <f t="shared" si="0"/>
        <v>41.33</v>
      </c>
      <c r="K26" s="151" t="s">
        <v>188</v>
      </c>
      <c r="L26" s="108">
        <v>2017</v>
      </c>
      <c r="M26" s="108">
        <v>204</v>
      </c>
      <c r="N26" s="109" t="s">
        <v>183</v>
      </c>
      <c r="O26" s="111" t="s">
        <v>189</v>
      </c>
      <c r="P26" s="109" t="s">
        <v>190</v>
      </c>
      <c r="Q26" s="109" t="s">
        <v>80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6</v>
      </c>
      <c r="X26" s="113">
        <v>2016</v>
      </c>
      <c r="Y26" s="113">
        <v>31</v>
      </c>
      <c r="Z26" s="113">
        <v>0</v>
      </c>
      <c r="AA26" s="114" t="s">
        <v>171</v>
      </c>
      <c r="AB26" s="108">
        <v>50</v>
      </c>
      <c r="AC26" s="109" t="s">
        <v>171</v>
      </c>
      <c r="AD26" s="152" t="s">
        <v>191</v>
      </c>
      <c r="AE26" s="152" t="s">
        <v>171</v>
      </c>
      <c r="AF26" s="153">
        <f t="shared" si="1"/>
        <v>-18</v>
      </c>
      <c r="AG26" s="154">
        <f t="shared" si="2"/>
        <v>41.33</v>
      </c>
      <c r="AH26" s="155">
        <f t="shared" si="3"/>
        <v>-743.93999999999994</v>
      </c>
      <c r="AI26" s="156"/>
    </row>
    <row r="27" spans="1:35">
      <c r="A27" s="108">
        <v>2017</v>
      </c>
      <c r="B27" s="108">
        <v>18</v>
      </c>
      <c r="C27" s="109" t="s">
        <v>171</v>
      </c>
      <c r="D27" s="150" t="s">
        <v>193</v>
      </c>
      <c r="E27" s="109" t="s">
        <v>118</v>
      </c>
      <c r="F27" s="111" t="s">
        <v>187</v>
      </c>
      <c r="G27" s="112">
        <v>45.46</v>
      </c>
      <c r="H27" s="112">
        <v>4.13</v>
      </c>
      <c r="I27" s="143" t="s">
        <v>79</v>
      </c>
      <c r="J27" s="112">
        <f t="shared" si="0"/>
        <v>41.33</v>
      </c>
      <c r="K27" s="151" t="s">
        <v>188</v>
      </c>
      <c r="L27" s="108">
        <v>2017</v>
      </c>
      <c r="M27" s="108">
        <v>205</v>
      </c>
      <c r="N27" s="109" t="s">
        <v>183</v>
      </c>
      <c r="O27" s="111" t="s">
        <v>189</v>
      </c>
      <c r="P27" s="109" t="s">
        <v>190</v>
      </c>
      <c r="Q27" s="109" t="s">
        <v>80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6</v>
      </c>
      <c r="X27" s="113">
        <v>2016</v>
      </c>
      <c r="Y27" s="113">
        <v>31</v>
      </c>
      <c r="Z27" s="113">
        <v>0</v>
      </c>
      <c r="AA27" s="114" t="s">
        <v>171</v>
      </c>
      <c r="AB27" s="108">
        <v>50</v>
      </c>
      <c r="AC27" s="109" t="s">
        <v>171</v>
      </c>
      <c r="AD27" s="152" t="s">
        <v>191</v>
      </c>
      <c r="AE27" s="152" t="s">
        <v>171</v>
      </c>
      <c r="AF27" s="153">
        <f t="shared" si="1"/>
        <v>-18</v>
      </c>
      <c r="AG27" s="154">
        <f t="shared" si="2"/>
        <v>41.33</v>
      </c>
      <c r="AH27" s="155">
        <f t="shared" si="3"/>
        <v>-743.93999999999994</v>
      </c>
      <c r="AI27" s="156"/>
    </row>
    <row r="28" spans="1:35">
      <c r="A28" s="108">
        <v>2017</v>
      </c>
      <c r="B28" s="108">
        <v>19</v>
      </c>
      <c r="C28" s="109" t="s">
        <v>171</v>
      </c>
      <c r="D28" s="150" t="s">
        <v>194</v>
      </c>
      <c r="E28" s="109" t="s">
        <v>195</v>
      </c>
      <c r="F28" s="111" t="s">
        <v>196</v>
      </c>
      <c r="G28" s="112">
        <v>85.4</v>
      </c>
      <c r="H28" s="112">
        <v>15.4</v>
      </c>
      <c r="I28" s="143" t="s">
        <v>79</v>
      </c>
      <c r="J28" s="112">
        <f t="shared" si="0"/>
        <v>70</v>
      </c>
      <c r="K28" s="151" t="s">
        <v>197</v>
      </c>
      <c r="L28" s="108">
        <v>2017</v>
      </c>
      <c r="M28" s="108">
        <v>244</v>
      </c>
      <c r="N28" s="109" t="s">
        <v>198</v>
      </c>
      <c r="O28" s="111" t="s">
        <v>199</v>
      </c>
      <c r="P28" s="109" t="s">
        <v>200</v>
      </c>
      <c r="Q28" s="109" t="s">
        <v>80</v>
      </c>
      <c r="R28" s="108" t="s">
        <v>84</v>
      </c>
      <c r="S28" s="111" t="s">
        <v>84</v>
      </c>
      <c r="T28" s="108">
        <v>1010503</v>
      </c>
      <c r="U28" s="108">
        <v>470</v>
      </c>
      <c r="V28" s="108">
        <v>1282</v>
      </c>
      <c r="W28" s="108">
        <v>99</v>
      </c>
      <c r="X28" s="113">
        <v>2016</v>
      </c>
      <c r="Y28" s="113">
        <v>193</v>
      </c>
      <c r="Z28" s="113">
        <v>0</v>
      </c>
      <c r="AA28" s="114" t="s">
        <v>171</v>
      </c>
      <c r="AB28" s="108">
        <v>48</v>
      </c>
      <c r="AC28" s="109" t="s">
        <v>171</v>
      </c>
      <c r="AD28" s="152" t="s">
        <v>195</v>
      </c>
      <c r="AE28" s="152" t="s">
        <v>171</v>
      </c>
      <c r="AF28" s="153">
        <f t="shared" si="1"/>
        <v>17</v>
      </c>
      <c r="AG28" s="154">
        <f t="shared" si="2"/>
        <v>70</v>
      </c>
      <c r="AH28" s="155">
        <f t="shared" si="3"/>
        <v>1190</v>
      </c>
      <c r="AI28" s="156"/>
    </row>
    <row r="29" spans="1:35">
      <c r="A29" s="108">
        <v>2017</v>
      </c>
      <c r="B29" s="108">
        <v>20</v>
      </c>
      <c r="C29" s="109" t="s">
        <v>171</v>
      </c>
      <c r="D29" s="150" t="s">
        <v>201</v>
      </c>
      <c r="E29" s="109" t="s">
        <v>118</v>
      </c>
      <c r="F29" s="111" t="s">
        <v>202</v>
      </c>
      <c r="G29" s="112">
        <v>16.22</v>
      </c>
      <c r="H29" s="112">
        <v>0</v>
      </c>
      <c r="I29" s="143" t="s">
        <v>79</v>
      </c>
      <c r="J29" s="112">
        <f t="shared" si="0"/>
        <v>16.22</v>
      </c>
      <c r="K29" s="151" t="s">
        <v>203</v>
      </c>
      <c r="L29" s="108">
        <v>2017</v>
      </c>
      <c r="M29" s="108">
        <v>148</v>
      </c>
      <c r="N29" s="109" t="s">
        <v>204</v>
      </c>
      <c r="O29" s="111" t="s">
        <v>205</v>
      </c>
      <c r="P29" s="109" t="s">
        <v>206</v>
      </c>
      <c r="Q29" s="109" t="s">
        <v>207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2</v>
      </c>
      <c r="X29" s="113">
        <v>2017</v>
      </c>
      <c r="Y29" s="113">
        <v>29</v>
      </c>
      <c r="Z29" s="113">
        <v>0</v>
      </c>
      <c r="AA29" s="114" t="s">
        <v>171</v>
      </c>
      <c r="AB29" s="108">
        <v>49</v>
      </c>
      <c r="AC29" s="109" t="s">
        <v>171</v>
      </c>
      <c r="AD29" s="152" t="s">
        <v>145</v>
      </c>
      <c r="AE29" s="152" t="s">
        <v>171</v>
      </c>
      <c r="AF29" s="153">
        <f t="shared" si="1"/>
        <v>-8</v>
      </c>
      <c r="AG29" s="154">
        <f t="shared" si="2"/>
        <v>16.22</v>
      </c>
      <c r="AH29" s="155">
        <f t="shared" si="3"/>
        <v>-129.76</v>
      </c>
      <c r="AI29" s="156"/>
    </row>
    <row r="30" spans="1:35">
      <c r="A30" s="108">
        <v>2017</v>
      </c>
      <c r="B30" s="108">
        <v>21</v>
      </c>
      <c r="C30" s="109" t="s">
        <v>208</v>
      </c>
      <c r="D30" s="150" t="s">
        <v>209</v>
      </c>
      <c r="E30" s="109" t="s">
        <v>145</v>
      </c>
      <c r="F30" s="111" t="s">
        <v>210</v>
      </c>
      <c r="G30" s="112">
        <v>634.84</v>
      </c>
      <c r="H30" s="112">
        <v>122.27</v>
      </c>
      <c r="I30" s="143" t="s">
        <v>79</v>
      </c>
      <c r="J30" s="112">
        <f t="shared" si="0"/>
        <v>512.57000000000005</v>
      </c>
      <c r="K30" s="151" t="s">
        <v>211</v>
      </c>
      <c r="L30" s="108">
        <v>2017</v>
      </c>
      <c r="M30" s="108">
        <v>358</v>
      </c>
      <c r="N30" s="109" t="s">
        <v>208</v>
      </c>
      <c r="O30" s="111" t="s">
        <v>139</v>
      </c>
      <c r="P30" s="109" t="s">
        <v>140</v>
      </c>
      <c r="Q30" s="109" t="s">
        <v>80</v>
      </c>
      <c r="R30" s="108" t="s">
        <v>84</v>
      </c>
      <c r="S30" s="111" t="s">
        <v>84</v>
      </c>
      <c r="T30" s="108">
        <v>1010203</v>
      </c>
      <c r="U30" s="108">
        <v>140</v>
      </c>
      <c r="V30" s="108">
        <v>450</v>
      </c>
      <c r="W30" s="108">
        <v>5</v>
      </c>
      <c r="X30" s="113">
        <v>2017</v>
      </c>
      <c r="Y30" s="113">
        <v>18</v>
      </c>
      <c r="Z30" s="113">
        <v>0</v>
      </c>
      <c r="AA30" s="114" t="s">
        <v>134</v>
      </c>
      <c r="AB30" s="108">
        <v>77</v>
      </c>
      <c r="AC30" s="109" t="s">
        <v>134</v>
      </c>
      <c r="AD30" s="152" t="s">
        <v>212</v>
      </c>
      <c r="AE30" s="152" t="s">
        <v>134</v>
      </c>
      <c r="AF30" s="153">
        <f t="shared" si="1"/>
        <v>-14</v>
      </c>
      <c r="AG30" s="154">
        <f t="shared" si="2"/>
        <v>512.57000000000005</v>
      </c>
      <c r="AH30" s="155">
        <f t="shared" si="3"/>
        <v>-7175.9800000000005</v>
      </c>
      <c r="AI30" s="156"/>
    </row>
    <row r="31" spans="1:35">
      <c r="A31" s="108">
        <v>2017</v>
      </c>
      <c r="B31" s="108">
        <v>22</v>
      </c>
      <c r="C31" s="109" t="s">
        <v>208</v>
      </c>
      <c r="D31" s="150" t="s">
        <v>213</v>
      </c>
      <c r="E31" s="109" t="s">
        <v>214</v>
      </c>
      <c r="F31" s="111" t="s">
        <v>107</v>
      </c>
      <c r="G31" s="112">
        <v>27.71</v>
      </c>
      <c r="H31" s="112">
        <v>4.95</v>
      </c>
      <c r="I31" s="143" t="s">
        <v>79</v>
      </c>
      <c r="J31" s="112">
        <f t="shared" si="0"/>
        <v>22.76</v>
      </c>
      <c r="K31" s="151" t="s">
        <v>108</v>
      </c>
      <c r="L31" s="108">
        <v>2017</v>
      </c>
      <c r="M31" s="108">
        <v>342</v>
      </c>
      <c r="N31" s="109" t="s">
        <v>208</v>
      </c>
      <c r="O31" s="111" t="s">
        <v>109</v>
      </c>
      <c r="P31" s="109" t="s">
        <v>110</v>
      </c>
      <c r="Q31" s="109" t="s">
        <v>110</v>
      </c>
      <c r="R31" s="108" t="s">
        <v>84</v>
      </c>
      <c r="S31" s="111" t="s">
        <v>84</v>
      </c>
      <c r="T31" s="108">
        <v>1010203</v>
      </c>
      <c r="U31" s="108">
        <v>140</v>
      </c>
      <c r="V31" s="108">
        <v>450</v>
      </c>
      <c r="W31" s="108">
        <v>4</v>
      </c>
      <c r="X31" s="113">
        <v>2017</v>
      </c>
      <c r="Y31" s="113">
        <v>1</v>
      </c>
      <c r="Z31" s="113">
        <v>0</v>
      </c>
      <c r="AA31" s="114" t="s">
        <v>134</v>
      </c>
      <c r="AB31" s="108">
        <v>78</v>
      </c>
      <c r="AC31" s="109" t="s">
        <v>134</v>
      </c>
      <c r="AD31" s="152" t="s">
        <v>215</v>
      </c>
      <c r="AE31" s="152" t="s">
        <v>134</v>
      </c>
      <c r="AF31" s="153">
        <f t="shared" si="1"/>
        <v>-24</v>
      </c>
      <c r="AG31" s="154">
        <f t="shared" si="2"/>
        <v>22.76</v>
      </c>
      <c r="AH31" s="155">
        <f t="shared" si="3"/>
        <v>-546.24</v>
      </c>
      <c r="AI31" s="156"/>
    </row>
    <row r="32" spans="1:35">
      <c r="A32" s="108">
        <v>2017</v>
      </c>
      <c r="B32" s="108">
        <v>23</v>
      </c>
      <c r="C32" s="109" t="s">
        <v>208</v>
      </c>
      <c r="D32" s="150" t="s">
        <v>216</v>
      </c>
      <c r="E32" s="109" t="s">
        <v>145</v>
      </c>
      <c r="F32" s="111" t="s">
        <v>114</v>
      </c>
      <c r="G32" s="112">
        <v>36.6</v>
      </c>
      <c r="H32" s="112">
        <v>6.6</v>
      </c>
      <c r="I32" s="143" t="s">
        <v>79</v>
      </c>
      <c r="J32" s="112">
        <f t="shared" si="0"/>
        <v>30</v>
      </c>
      <c r="K32" s="151" t="s">
        <v>115</v>
      </c>
      <c r="L32" s="108">
        <v>2017</v>
      </c>
      <c r="M32" s="108">
        <v>333</v>
      </c>
      <c r="N32" s="109" t="s">
        <v>217</v>
      </c>
      <c r="O32" s="111" t="s">
        <v>116</v>
      </c>
      <c r="P32" s="109" t="s">
        <v>117</v>
      </c>
      <c r="Q32" s="109" t="s">
        <v>80</v>
      </c>
      <c r="R32" s="108" t="s">
        <v>84</v>
      </c>
      <c r="S32" s="111" t="s">
        <v>84</v>
      </c>
      <c r="T32" s="108">
        <v>1010203</v>
      </c>
      <c r="U32" s="108">
        <v>140</v>
      </c>
      <c r="V32" s="108">
        <v>450</v>
      </c>
      <c r="W32" s="108">
        <v>4</v>
      </c>
      <c r="X32" s="113">
        <v>2017</v>
      </c>
      <c r="Y32" s="113">
        <v>3</v>
      </c>
      <c r="Z32" s="113">
        <v>0</v>
      </c>
      <c r="AA32" s="114" t="s">
        <v>134</v>
      </c>
      <c r="AB32" s="108">
        <v>80</v>
      </c>
      <c r="AC32" s="109" t="s">
        <v>134</v>
      </c>
      <c r="AD32" s="152" t="s">
        <v>166</v>
      </c>
      <c r="AE32" s="152" t="s">
        <v>134</v>
      </c>
      <c r="AF32" s="153">
        <f t="shared" si="1"/>
        <v>-17</v>
      </c>
      <c r="AG32" s="154">
        <f t="shared" si="2"/>
        <v>30</v>
      </c>
      <c r="AH32" s="155">
        <f t="shared" si="3"/>
        <v>-510</v>
      </c>
      <c r="AI32" s="156"/>
    </row>
    <row r="33" spans="1:35">
      <c r="A33" s="108">
        <v>2017</v>
      </c>
      <c r="B33" s="108">
        <v>24</v>
      </c>
      <c r="C33" s="109" t="s">
        <v>208</v>
      </c>
      <c r="D33" s="150" t="s">
        <v>218</v>
      </c>
      <c r="E33" s="109" t="s">
        <v>145</v>
      </c>
      <c r="F33" s="111" t="s">
        <v>219</v>
      </c>
      <c r="G33" s="112">
        <v>37.92</v>
      </c>
      <c r="H33" s="112">
        <v>6.84</v>
      </c>
      <c r="I33" s="143" t="s">
        <v>79</v>
      </c>
      <c r="J33" s="112">
        <f t="shared" si="0"/>
        <v>31.080000000000002</v>
      </c>
      <c r="K33" s="151" t="s">
        <v>220</v>
      </c>
      <c r="L33" s="108">
        <v>2017</v>
      </c>
      <c r="M33" s="108">
        <v>348</v>
      </c>
      <c r="N33" s="109" t="s">
        <v>208</v>
      </c>
      <c r="O33" s="111" t="s">
        <v>221</v>
      </c>
      <c r="P33" s="109" t="s">
        <v>222</v>
      </c>
      <c r="Q33" s="109" t="s">
        <v>80</v>
      </c>
      <c r="R33" s="108" t="s">
        <v>84</v>
      </c>
      <c r="S33" s="111" t="s">
        <v>84</v>
      </c>
      <c r="T33" s="108">
        <v>1010202</v>
      </c>
      <c r="U33" s="108">
        <v>130</v>
      </c>
      <c r="V33" s="108">
        <v>450</v>
      </c>
      <c r="W33" s="108">
        <v>1</v>
      </c>
      <c r="X33" s="113">
        <v>2016</v>
      </c>
      <c r="Y33" s="113">
        <v>132</v>
      </c>
      <c r="Z33" s="113">
        <v>0</v>
      </c>
      <c r="AA33" s="114" t="s">
        <v>134</v>
      </c>
      <c r="AB33" s="108">
        <v>79</v>
      </c>
      <c r="AC33" s="109" t="s">
        <v>134</v>
      </c>
      <c r="AD33" s="152" t="s">
        <v>212</v>
      </c>
      <c r="AE33" s="152" t="s">
        <v>134</v>
      </c>
      <c r="AF33" s="153">
        <f t="shared" si="1"/>
        <v>-14</v>
      </c>
      <c r="AG33" s="154">
        <f t="shared" si="2"/>
        <v>31.080000000000002</v>
      </c>
      <c r="AH33" s="155">
        <f t="shared" si="3"/>
        <v>-435.12</v>
      </c>
      <c r="AI33" s="156"/>
    </row>
    <row r="34" spans="1:35">
      <c r="A34" s="108">
        <v>2017</v>
      </c>
      <c r="B34" s="108">
        <v>25</v>
      </c>
      <c r="C34" s="109" t="s">
        <v>208</v>
      </c>
      <c r="D34" s="150" t="s">
        <v>223</v>
      </c>
      <c r="E34" s="109" t="s">
        <v>224</v>
      </c>
      <c r="F34" s="111" t="s">
        <v>225</v>
      </c>
      <c r="G34" s="112">
        <v>103.7</v>
      </c>
      <c r="H34" s="112">
        <v>18.7</v>
      </c>
      <c r="I34" s="143" t="s">
        <v>79</v>
      </c>
      <c r="J34" s="112">
        <f t="shared" si="0"/>
        <v>85</v>
      </c>
      <c r="K34" s="151" t="s">
        <v>226</v>
      </c>
      <c r="L34" s="108">
        <v>2017</v>
      </c>
      <c r="M34" s="108">
        <v>351</v>
      </c>
      <c r="N34" s="109" t="s">
        <v>208</v>
      </c>
      <c r="O34" s="111" t="s">
        <v>150</v>
      </c>
      <c r="P34" s="109" t="s">
        <v>151</v>
      </c>
      <c r="Q34" s="109" t="s">
        <v>80</v>
      </c>
      <c r="R34" s="108" t="s">
        <v>84</v>
      </c>
      <c r="S34" s="111" t="s">
        <v>84</v>
      </c>
      <c r="T34" s="108">
        <v>1010203</v>
      </c>
      <c r="U34" s="108">
        <v>140</v>
      </c>
      <c r="V34" s="108">
        <v>450</v>
      </c>
      <c r="W34" s="108">
        <v>2</v>
      </c>
      <c r="X34" s="113">
        <v>2017</v>
      </c>
      <c r="Y34" s="113">
        <v>23</v>
      </c>
      <c r="Z34" s="113">
        <v>0</v>
      </c>
      <c r="AA34" s="114" t="s">
        <v>134</v>
      </c>
      <c r="AB34" s="108">
        <v>82</v>
      </c>
      <c r="AC34" s="109" t="s">
        <v>134</v>
      </c>
      <c r="AD34" s="152" t="s">
        <v>166</v>
      </c>
      <c r="AE34" s="152" t="s">
        <v>134</v>
      </c>
      <c r="AF34" s="153">
        <f t="shared" si="1"/>
        <v>-17</v>
      </c>
      <c r="AG34" s="154">
        <f t="shared" si="2"/>
        <v>85</v>
      </c>
      <c r="AH34" s="155">
        <f t="shared" si="3"/>
        <v>-1445</v>
      </c>
      <c r="AI34" s="156"/>
    </row>
    <row r="35" spans="1:35">
      <c r="A35" s="108">
        <v>2017</v>
      </c>
      <c r="B35" s="108">
        <v>26</v>
      </c>
      <c r="C35" s="109" t="s">
        <v>208</v>
      </c>
      <c r="D35" s="150" t="s">
        <v>227</v>
      </c>
      <c r="E35" s="109" t="s">
        <v>228</v>
      </c>
      <c r="F35" s="111" t="s">
        <v>229</v>
      </c>
      <c r="G35" s="112">
        <v>103.7</v>
      </c>
      <c r="H35" s="112">
        <v>18.7</v>
      </c>
      <c r="I35" s="143" t="s">
        <v>79</v>
      </c>
      <c r="J35" s="112">
        <f t="shared" si="0"/>
        <v>85</v>
      </c>
      <c r="K35" s="151" t="s">
        <v>230</v>
      </c>
      <c r="L35" s="108">
        <v>2017</v>
      </c>
      <c r="M35" s="108">
        <v>203</v>
      </c>
      <c r="N35" s="109" t="s">
        <v>183</v>
      </c>
      <c r="O35" s="111" t="s">
        <v>150</v>
      </c>
      <c r="P35" s="109" t="s">
        <v>151</v>
      </c>
      <c r="Q35" s="109" t="s">
        <v>80</v>
      </c>
      <c r="R35" s="108" t="s">
        <v>84</v>
      </c>
      <c r="S35" s="111" t="s">
        <v>84</v>
      </c>
      <c r="T35" s="108">
        <v>1010204</v>
      </c>
      <c r="U35" s="108">
        <v>150</v>
      </c>
      <c r="V35" s="108">
        <v>470</v>
      </c>
      <c r="W35" s="108">
        <v>99</v>
      </c>
      <c r="X35" s="113">
        <v>2017</v>
      </c>
      <c r="Y35" s="113">
        <v>24</v>
      </c>
      <c r="Z35" s="113">
        <v>0</v>
      </c>
      <c r="AA35" s="114" t="s">
        <v>134</v>
      </c>
      <c r="AB35" s="108">
        <v>83</v>
      </c>
      <c r="AC35" s="109" t="s">
        <v>134</v>
      </c>
      <c r="AD35" s="152" t="s">
        <v>145</v>
      </c>
      <c r="AE35" s="152" t="s">
        <v>134</v>
      </c>
      <c r="AF35" s="153">
        <f t="shared" si="1"/>
        <v>14</v>
      </c>
      <c r="AG35" s="154">
        <f t="shared" si="2"/>
        <v>85</v>
      </c>
      <c r="AH35" s="155">
        <f t="shared" si="3"/>
        <v>1190</v>
      </c>
      <c r="AI35" s="156"/>
    </row>
    <row r="36" spans="1:35">
      <c r="A36" s="108">
        <v>2017</v>
      </c>
      <c r="B36" s="108">
        <v>27</v>
      </c>
      <c r="C36" s="109" t="s">
        <v>208</v>
      </c>
      <c r="D36" s="150" t="s">
        <v>231</v>
      </c>
      <c r="E36" s="109" t="s">
        <v>145</v>
      </c>
      <c r="F36" s="111" t="s">
        <v>232</v>
      </c>
      <c r="G36" s="112">
        <v>26.78</v>
      </c>
      <c r="H36" s="112">
        <v>5.0999999999999996</v>
      </c>
      <c r="I36" s="143" t="s">
        <v>79</v>
      </c>
      <c r="J36" s="112">
        <f t="shared" si="0"/>
        <v>21.68</v>
      </c>
      <c r="K36" s="151" t="s">
        <v>233</v>
      </c>
      <c r="L36" s="108">
        <v>2017</v>
      </c>
      <c r="M36" s="108">
        <v>347</v>
      </c>
      <c r="N36" s="109" t="s">
        <v>208</v>
      </c>
      <c r="O36" s="111" t="s">
        <v>143</v>
      </c>
      <c r="P36" s="109" t="s">
        <v>144</v>
      </c>
      <c r="Q36" s="109" t="s">
        <v>80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5</v>
      </c>
      <c r="X36" s="113">
        <v>2017</v>
      </c>
      <c r="Y36" s="113">
        <v>19</v>
      </c>
      <c r="Z36" s="113">
        <v>0</v>
      </c>
      <c r="AA36" s="114" t="s">
        <v>234</v>
      </c>
      <c r="AB36" s="108">
        <v>112</v>
      </c>
      <c r="AC36" s="109" t="s">
        <v>234</v>
      </c>
      <c r="AD36" s="152" t="s">
        <v>235</v>
      </c>
      <c r="AE36" s="152" t="s">
        <v>234</v>
      </c>
      <c r="AF36" s="153">
        <f t="shared" si="1"/>
        <v>-11</v>
      </c>
      <c r="AG36" s="154">
        <f t="shared" si="2"/>
        <v>21.68</v>
      </c>
      <c r="AH36" s="155">
        <f t="shared" si="3"/>
        <v>-238.48</v>
      </c>
      <c r="AI36" s="156"/>
    </row>
    <row r="37" spans="1:35">
      <c r="A37" s="108">
        <v>2017</v>
      </c>
      <c r="B37" s="108">
        <v>28</v>
      </c>
      <c r="C37" s="109" t="s">
        <v>208</v>
      </c>
      <c r="D37" s="150" t="s">
        <v>236</v>
      </c>
      <c r="E37" s="109" t="s">
        <v>237</v>
      </c>
      <c r="F37" s="111" t="s">
        <v>238</v>
      </c>
      <c r="G37" s="112">
        <v>97.6</v>
      </c>
      <c r="H37" s="112">
        <v>17.600000000000001</v>
      </c>
      <c r="I37" s="143" t="s">
        <v>79</v>
      </c>
      <c r="J37" s="112">
        <f t="shared" si="0"/>
        <v>80</v>
      </c>
      <c r="K37" s="151" t="s">
        <v>239</v>
      </c>
      <c r="L37" s="108">
        <v>2017</v>
      </c>
      <c r="M37" s="108">
        <v>278</v>
      </c>
      <c r="N37" s="109" t="s">
        <v>240</v>
      </c>
      <c r="O37" s="111" t="s">
        <v>241</v>
      </c>
      <c r="P37" s="109" t="s">
        <v>80</v>
      </c>
      <c r="Q37" s="109" t="s">
        <v>242</v>
      </c>
      <c r="R37" s="108" t="s">
        <v>84</v>
      </c>
      <c r="S37" s="111" t="s">
        <v>84</v>
      </c>
      <c r="T37" s="108">
        <v>1010202</v>
      </c>
      <c r="U37" s="108">
        <v>130</v>
      </c>
      <c r="V37" s="108">
        <v>450</v>
      </c>
      <c r="W37" s="108">
        <v>1</v>
      </c>
      <c r="X37" s="113">
        <v>2017</v>
      </c>
      <c r="Y37" s="113">
        <v>25</v>
      </c>
      <c r="Z37" s="113">
        <v>0</v>
      </c>
      <c r="AA37" s="114" t="s">
        <v>134</v>
      </c>
      <c r="AB37" s="108">
        <v>84</v>
      </c>
      <c r="AC37" s="109" t="s">
        <v>134</v>
      </c>
      <c r="AD37" s="152" t="s">
        <v>243</v>
      </c>
      <c r="AE37" s="152" t="s">
        <v>134</v>
      </c>
      <c r="AF37" s="153">
        <f t="shared" si="1"/>
        <v>-10</v>
      </c>
      <c r="AG37" s="154">
        <f t="shared" si="2"/>
        <v>80</v>
      </c>
      <c r="AH37" s="155">
        <f t="shared" si="3"/>
        <v>-800</v>
      </c>
      <c r="AI37" s="156"/>
    </row>
    <row r="38" spans="1:35">
      <c r="A38" s="108">
        <v>2017</v>
      </c>
      <c r="B38" s="108">
        <v>29</v>
      </c>
      <c r="C38" s="109" t="s">
        <v>208</v>
      </c>
      <c r="D38" s="150" t="s">
        <v>244</v>
      </c>
      <c r="E38" s="109" t="s">
        <v>224</v>
      </c>
      <c r="F38" s="111" t="s">
        <v>245</v>
      </c>
      <c r="G38" s="112">
        <v>780.8</v>
      </c>
      <c r="H38" s="112">
        <v>140.80000000000001</v>
      </c>
      <c r="I38" s="143" t="s">
        <v>79</v>
      </c>
      <c r="J38" s="112">
        <f t="shared" si="0"/>
        <v>640</v>
      </c>
      <c r="K38" s="151" t="s">
        <v>246</v>
      </c>
      <c r="L38" s="108">
        <v>2017</v>
      </c>
      <c r="M38" s="108">
        <v>317</v>
      </c>
      <c r="N38" s="109" t="s">
        <v>217</v>
      </c>
      <c r="O38" s="111" t="s">
        <v>247</v>
      </c>
      <c r="P38" s="109" t="s">
        <v>248</v>
      </c>
      <c r="Q38" s="109" t="s">
        <v>80</v>
      </c>
      <c r="R38" s="108" t="s">
        <v>84</v>
      </c>
      <c r="S38" s="111" t="s">
        <v>84</v>
      </c>
      <c r="T38" s="108">
        <v>2010801</v>
      </c>
      <c r="U38" s="108">
        <v>6430</v>
      </c>
      <c r="V38" s="108">
        <v>9300</v>
      </c>
      <c r="W38" s="108">
        <v>99</v>
      </c>
      <c r="X38" s="113">
        <v>2016</v>
      </c>
      <c r="Y38" s="113">
        <v>224</v>
      </c>
      <c r="Z38" s="113">
        <v>0</v>
      </c>
      <c r="AA38" s="114" t="s">
        <v>134</v>
      </c>
      <c r="AB38" s="108">
        <v>86</v>
      </c>
      <c r="AC38" s="109" t="s">
        <v>134</v>
      </c>
      <c r="AD38" s="152" t="s">
        <v>249</v>
      </c>
      <c r="AE38" s="152" t="s">
        <v>134</v>
      </c>
      <c r="AF38" s="153">
        <f t="shared" si="1"/>
        <v>-42</v>
      </c>
      <c r="AG38" s="154">
        <f t="shared" si="2"/>
        <v>640</v>
      </c>
      <c r="AH38" s="155">
        <f t="shared" si="3"/>
        <v>-26880</v>
      </c>
      <c r="AI38" s="156"/>
    </row>
    <row r="39" spans="1:35">
      <c r="A39" s="108">
        <v>2017</v>
      </c>
      <c r="B39" s="108">
        <v>30</v>
      </c>
      <c r="C39" s="109" t="s">
        <v>208</v>
      </c>
      <c r="D39" s="150" t="s">
        <v>250</v>
      </c>
      <c r="E39" s="109" t="s">
        <v>145</v>
      </c>
      <c r="F39" s="111" t="s">
        <v>251</v>
      </c>
      <c r="G39" s="112">
        <v>805.2</v>
      </c>
      <c r="H39" s="112">
        <v>145.19999999999999</v>
      </c>
      <c r="I39" s="143" t="s">
        <v>79</v>
      </c>
      <c r="J39" s="112">
        <f t="shared" si="0"/>
        <v>660</v>
      </c>
      <c r="K39" s="151" t="s">
        <v>252</v>
      </c>
      <c r="L39" s="108">
        <v>2017</v>
      </c>
      <c r="M39" s="108">
        <v>316</v>
      </c>
      <c r="N39" s="109" t="s">
        <v>217</v>
      </c>
      <c r="O39" s="111" t="s">
        <v>247</v>
      </c>
      <c r="P39" s="109" t="s">
        <v>248</v>
      </c>
      <c r="Q39" s="109" t="s">
        <v>80</v>
      </c>
      <c r="R39" s="108" t="s">
        <v>84</v>
      </c>
      <c r="S39" s="111" t="s">
        <v>84</v>
      </c>
      <c r="T39" s="108">
        <v>1010203</v>
      </c>
      <c r="U39" s="108">
        <v>140</v>
      </c>
      <c r="V39" s="108">
        <v>450</v>
      </c>
      <c r="W39" s="108">
        <v>2</v>
      </c>
      <c r="X39" s="113">
        <v>2016</v>
      </c>
      <c r="Y39" s="113">
        <v>13</v>
      </c>
      <c r="Z39" s="113">
        <v>0</v>
      </c>
      <c r="AA39" s="114" t="s">
        <v>134</v>
      </c>
      <c r="AB39" s="108">
        <v>85</v>
      </c>
      <c r="AC39" s="109" t="s">
        <v>134</v>
      </c>
      <c r="AD39" s="152" t="s">
        <v>253</v>
      </c>
      <c r="AE39" s="152" t="s">
        <v>134</v>
      </c>
      <c r="AF39" s="153">
        <f t="shared" si="1"/>
        <v>-46</v>
      </c>
      <c r="AG39" s="154">
        <f t="shared" si="2"/>
        <v>660</v>
      </c>
      <c r="AH39" s="155">
        <f t="shared" si="3"/>
        <v>-30360</v>
      </c>
      <c r="AI39" s="156"/>
    </row>
    <row r="40" spans="1:35">
      <c r="A40" s="108">
        <v>2017</v>
      </c>
      <c r="B40" s="108">
        <v>31</v>
      </c>
      <c r="C40" s="109" t="s">
        <v>254</v>
      </c>
      <c r="D40" s="150" t="s">
        <v>179</v>
      </c>
      <c r="E40" s="109" t="s">
        <v>255</v>
      </c>
      <c r="F40" s="111" t="s">
        <v>256</v>
      </c>
      <c r="G40" s="112">
        <v>10577.4</v>
      </c>
      <c r="H40" s="112">
        <v>1907.4</v>
      </c>
      <c r="I40" s="143" t="s">
        <v>79</v>
      </c>
      <c r="J40" s="112">
        <f t="shared" si="0"/>
        <v>8670</v>
      </c>
      <c r="K40" s="151" t="s">
        <v>257</v>
      </c>
      <c r="L40" s="108">
        <v>2017</v>
      </c>
      <c r="M40" s="108">
        <v>73</v>
      </c>
      <c r="N40" s="109" t="s">
        <v>95</v>
      </c>
      <c r="O40" s="111" t="s">
        <v>258</v>
      </c>
      <c r="P40" s="109" t="s">
        <v>80</v>
      </c>
      <c r="Q40" s="109" t="s">
        <v>80</v>
      </c>
      <c r="R40" s="108" t="s">
        <v>84</v>
      </c>
      <c r="S40" s="111" t="s">
        <v>84</v>
      </c>
      <c r="T40" s="108">
        <v>2090606</v>
      </c>
      <c r="U40" s="108">
        <v>9080</v>
      </c>
      <c r="V40" s="108">
        <v>10</v>
      </c>
      <c r="W40" s="108">
        <v>1</v>
      </c>
      <c r="X40" s="113">
        <v>2016</v>
      </c>
      <c r="Y40" s="113">
        <v>128</v>
      </c>
      <c r="Z40" s="113">
        <v>0</v>
      </c>
      <c r="AA40" s="114" t="s">
        <v>80</v>
      </c>
      <c r="AB40" s="108">
        <v>99</v>
      </c>
      <c r="AC40" s="109" t="s">
        <v>259</v>
      </c>
      <c r="AD40" s="152" t="s">
        <v>237</v>
      </c>
      <c r="AE40" s="152" t="s">
        <v>259</v>
      </c>
      <c r="AF40" s="153">
        <f t="shared" si="1"/>
        <v>27</v>
      </c>
      <c r="AG40" s="154">
        <f t="shared" si="2"/>
        <v>8670</v>
      </c>
      <c r="AH40" s="155">
        <f t="shared" si="3"/>
        <v>234090</v>
      </c>
      <c r="AI40" s="156"/>
    </row>
    <row r="41" spans="1:35">
      <c r="A41" s="108">
        <v>2017</v>
      </c>
      <c r="B41" s="108">
        <v>32</v>
      </c>
      <c r="C41" s="109" t="s">
        <v>260</v>
      </c>
      <c r="D41" s="150" t="s">
        <v>261</v>
      </c>
      <c r="E41" s="109" t="s">
        <v>208</v>
      </c>
      <c r="F41" s="111" t="s">
        <v>262</v>
      </c>
      <c r="G41" s="112">
        <v>63.9</v>
      </c>
      <c r="H41" s="112">
        <v>11.52</v>
      </c>
      <c r="I41" s="143" t="s">
        <v>79</v>
      </c>
      <c r="J41" s="112">
        <f t="shared" si="0"/>
        <v>52.379999999999995</v>
      </c>
      <c r="K41" s="151" t="s">
        <v>122</v>
      </c>
      <c r="L41" s="108">
        <v>2017</v>
      </c>
      <c r="M41" s="108">
        <v>398</v>
      </c>
      <c r="N41" s="109" t="s">
        <v>263</v>
      </c>
      <c r="O41" s="111" t="s">
        <v>124</v>
      </c>
      <c r="P41" s="109" t="s">
        <v>125</v>
      </c>
      <c r="Q41" s="109" t="s">
        <v>80</v>
      </c>
      <c r="R41" s="108" t="s">
        <v>84</v>
      </c>
      <c r="S41" s="111" t="s">
        <v>84</v>
      </c>
      <c r="T41" s="108">
        <v>1010203</v>
      </c>
      <c r="U41" s="108">
        <v>140</v>
      </c>
      <c r="V41" s="108">
        <v>450</v>
      </c>
      <c r="W41" s="108">
        <v>4</v>
      </c>
      <c r="X41" s="113">
        <v>2017</v>
      </c>
      <c r="Y41" s="113">
        <v>2</v>
      </c>
      <c r="Z41" s="113">
        <v>0</v>
      </c>
      <c r="AA41" s="114" t="s">
        <v>234</v>
      </c>
      <c r="AB41" s="108">
        <v>116</v>
      </c>
      <c r="AC41" s="109" t="s">
        <v>234</v>
      </c>
      <c r="AD41" s="152" t="s">
        <v>264</v>
      </c>
      <c r="AE41" s="152" t="s">
        <v>234</v>
      </c>
      <c r="AF41" s="153">
        <f t="shared" si="1"/>
        <v>-57</v>
      </c>
      <c r="AG41" s="154">
        <f t="shared" si="2"/>
        <v>52.379999999999995</v>
      </c>
      <c r="AH41" s="155">
        <f t="shared" si="3"/>
        <v>-2985.66</v>
      </c>
      <c r="AI41" s="156"/>
    </row>
    <row r="42" spans="1:35">
      <c r="A42" s="108">
        <v>2017</v>
      </c>
      <c r="B42" s="108">
        <v>33</v>
      </c>
      <c r="C42" s="109" t="s">
        <v>260</v>
      </c>
      <c r="D42" s="150" t="s">
        <v>265</v>
      </c>
      <c r="E42" s="109" t="s">
        <v>266</v>
      </c>
      <c r="F42" s="111" t="s">
        <v>267</v>
      </c>
      <c r="G42" s="112">
        <v>101.26</v>
      </c>
      <c r="H42" s="112">
        <v>18.260000000000002</v>
      </c>
      <c r="I42" s="143" t="s">
        <v>79</v>
      </c>
      <c r="J42" s="112">
        <f t="shared" si="0"/>
        <v>83</v>
      </c>
      <c r="K42" s="151" t="s">
        <v>268</v>
      </c>
      <c r="L42" s="108">
        <v>2017</v>
      </c>
      <c r="M42" s="108">
        <v>475</v>
      </c>
      <c r="N42" s="109" t="s">
        <v>260</v>
      </c>
      <c r="O42" s="111" t="s">
        <v>269</v>
      </c>
      <c r="P42" s="109" t="s">
        <v>270</v>
      </c>
      <c r="Q42" s="109" t="s">
        <v>80</v>
      </c>
      <c r="R42" s="108" t="s">
        <v>84</v>
      </c>
      <c r="S42" s="111" t="s">
        <v>84</v>
      </c>
      <c r="T42" s="108">
        <v>1010202</v>
      </c>
      <c r="U42" s="108">
        <v>130</v>
      </c>
      <c r="V42" s="108">
        <v>450</v>
      </c>
      <c r="W42" s="108">
        <v>1</v>
      </c>
      <c r="X42" s="113">
        <v>2017</v>
      </c>
      <c r="Y42" s="113">
        <v>43</v>
      </c>
      <c r="Z42" s="113">
        <v>0</v>
      </c>
      <c r="AA42" s="114" t="s">
        <v>234</v>
      </c>
      <c r="AB42" s="108">
        <v>107</v>
      </c>
      <c r="AC42" s="109" t="s">
        <v>234</v>
      </c>
      <c r="AD42" s="152" t="s">
        <v>271</v>
      </c>
      <c r="AE42" s="152" t="s">
        <v>234</v>
      </c>
      <c r="AF42" s="153">
        <f t="shared" si="1"/>
        <v>9</v>
      </c>
      <c r="AG42" s="154">
        <f t="shared" si="2"/>
        <v>83</v>
      </c>
      <c r="AH42" s="155">
        <f t="shared" si="3"/>
        <v>747</v>
      </c>
      <c r="AI42" s="156"/>
    </row>
    <row r="43" spans="1:35">
      <c r="A43" s="108">
        <v>2017</v>
      </c>
      <c r="B43" s="108">
        <v>34</v>
      </c>
      <c r="C43" s="109" t="s">
        <v>215</v>
      </c>
      <c r="D43" s="150" t="s">
        <v>272</v>
      </c>
      <c r="E43" s="109" t="s">
        <v>166</v>
      </c>
      <c r="F43" s="111" t="s">
        <v>273</v>
      </c>
      <c r="G43" s="112">
        <v>361.24</v>
      </c>
      <c r="H43" s="112">
        <v>65.14</v>
      </c>
      <c r="I43" s="143" t="s">
        <v>79</v>
      </c>
      <c r="J43" s="112">
        <f t="shared" si="0"/>
        <v>296.10000000000002</v>
      </c>
      <c r="K43" s="151" t="s">
        <v>274</v>
      </c>
      <c r="L43" s="108">
        <v>2017</v>
      </c>
      <c r="M43" s="108">
        <v>474</v>
      </c>
      <c r="N43" s="109" t="s">
        <v>260</v>
      </c>
      <c r="O43" s="111" t="s">
        <v>275</v>
      </c>
      <c r="P43" s="109" t="s">
        <v>276</v>
      </c>
      <c r="Q43" s="109" t="s">
        <v>277</v>
      </c>
      <c r="R43" s="108" t="s">
        <v>84</v>
      </c>
      <c r="S43" s="111" t="s">
        <v>84</v>
      </c>
      <c r="T43" s="108">
        <v>1080102</v>
      </c>
      <c r="U43" s="108">
        <v>2770</v>
      </c>
      <c r="V43" s="108">
        <v>8515</v>
      </c>
      <c r="W43" s="108">
        <v>99</v>
      </c>
      <c r="X43" s="113">
        <v>2017</v>
      </c>
      <c r="Y43" s="113">
        <v>44</v>
      </c>
      <c r="Z43" s="113">
        <v>0</v>
      </c>
      <c r="AA43" s="114" t="s">
        <v>234</v>
      </c>
      <c r="AB43" s="108">
        <v>111</v>
      </c>
      <c r="AC43" s="109" t="s">
        <v>234</v>
      </c>
      <c r="AD43" s="152" t="s">
        <v>278</v>
      </c>
      <c r="AE43" s="152" t="s">
        <v>234</v>
      </c>
      <c r="AF43" s="153">
        <f t="shared" si="1"/>
        <v>-26</v>
      </c>
      <c r="AG43" s="154">
        <f t="shared" si="2"/>
        <v>296.10000000000002</v>
      </c>
      <c r="AH43" s="155">
        <f t="shared" si="3"/>
        <v>-7698.6</v>
      </c>
      <c r="AI43" s="156"/>
    </row>
    <row r="44" spans="1:35">
      <c r="A44" s="108">
        <v>2017</v>
      </c>
      <c r="B44" s="108">
        <v>35</v>
      </c>
      <c r="C44" s="109" t="s">
        <v>215</v>
      </c>
      <c r="D44" s="150" t="s">
        <v>279</v>
      </c>
      <c r="E44" s="109" t="s">
        <v>175</v>
      </c>
      <c r="F44" s="111" t="s">
        <v>280</v>
      </c>
      <c r="G44" s="112">
        <v>488</v>
      </c>
      <c r="H44" s="112">
        <v>88</v>
      </c>
      <c r="I44" s="143" t="s">
        <v>79</v>
      </c>
      <c r="J44" s="112">
        <f t="shared" si="0"/>
        <v>400</v>
      </c>
      <c r="K44" s="151" t="s">
        <v>281</v>
      </c>
      <c r="L44" s="108">
        <v>2017</v>
      </c>
      <c r="M44" s="108">
        <v>279</v>
      </c>
      <c r="N44" s="109" t="s">
        <v>240</v>
      </c>
      <c r="O44" s="111" t="s">
        <v>247</v>
      </c>
      <c r="P44" s="109" t="s">
        <v>248</v>
      </c>
      <c r="Q44" s="109" t="s">
        <v>80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2</v>
      </c>
      <c r="X44" s="113">
        <v>2017</v>
      </c>
      <c r="Y44" s="113">
        <v>45</v>
      </c>
      <c r="Z44" s="113">
        <v>0</v>
      </c>
      <c r="AA44" s="114" t="s">
        <v>234</v>
      </c>
      <c r="AB44" s="108">
        <v>113</v>
      </c>
      <c r="AC44" s="109" t="s">
        <v>234</v>
      </c>
      <c r="AD44" s="152" t="s">
        <v>282</v>
      </c>
      <c r="AE44" s="152" t="s">
        <v>234</v>
      </c>
      <c r="AF44" s="153">
        <f t="shared" si="1"/>
        <v>3</v>
      </c>
      <c r="AG44" s="154">
        <f t="shared" si="2"/>
        <v>400</v>
      </c>
      <c r="AH44" s="155">
        <f t="shared" si="3"/>
        <v>1200</v>
      </c>
      <c r="AI44" s="156"/>
    </row>
    <row r="45" spans="1:35">
      <c r="A45" s="108">
        <v>2017</v>
      </c>
      <c r="B45" s="108">
        <v>36</v>
      </c>
      <c r="C45" s="109" t="s">
        <v>215</v>
      </c>
      <c r="D45" s="150" t="s">
        <v>283</v>
      </c>
      <c r="E45" s="109" t="s">
        <v>237</v>
      </c>
      <c r="F45" s="111" t="s">
        <v>284</v>
      </c>
      <c r="G45" s="112">
        <v>1171.2</v>
      </c>
      <c r="H45" s="112">
        <v>211.2</v>
      </c>
      <c r="I45" s="143" t="s">
        <v>79</v>
      </c>
      <c r="J45" s="112">
        <f t="shared" si="0"/>
        <v>960</v>
      </c>
      <c r="K45" s="151" t="s">
        <v>285</v>
      </c>
      <c r="L45" s="108">
        <v>2017</v>
      </c>
      <c r="M45" s="108">
        <v>277</v>
      </c>
      <c r="N45" s="109" t="s">
        <v>240</v>
      </c>
      <c r="O45" s="111" t="s">
        <v>247</v>
      </c>
      <c r="P45" s="109" t="s">
        <v>248</v>
      </c>
      <c r="Q45" s="109" t="s">
        <v>80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2</v>
      </c>
      <c r="X45" s="113">
        <v>2017</v>
      </c>
      <c r="Y45" s="113">
        <v>46</v>
      </c>
      <c r="Z45" s="113">
        <v>0</v>
      </c>
      <c r="AA45" s="114" t="s">
        <v>234</v>
      </c>
      <c r="AB45" s="108">
        <v>114</v>
      </c>
      <c r="AC45" s="109" t="s">
        <v>234</v>
      </c>
      <c r="AD45" s="152" t="s">
        <v>286</v>
      </c>
      <c r="AE45" s="152" t="s">
        <v>234</v>
      </c>
      <c r="AF45" s="153">
        <f t="shared" si="1"/>
        <v>1</v>
      </c>
      <c r="AG45" s="154">
        <f t="shared" si="2"/>
        <v>960</v>
      </c>
      <c r="AH45" s="155">
        <f t="shared" si="3"/>
        <v>960</v>
      </c>
      <c r="AI45" s="156"/>
    </row>
    <row r="46" spans="1:35">
      <c r="A46" s="108">
        <v>2017</v>
      </c>
      <c r="B46" s="108">
        <v>37</v>
      </c>
      <c r="C46" s="109" t="s">
        <v>215</v>
      </c>
      <c r="D46" s="150" t="s">
        <v>287</v>
      </c>
      <c r="E46" s="109" t="s">
        <v>288</v>
      </c>
      <c r="F46" s="111" t="s">
        <v>289</v>
      </c>
      <c r="G46" s="112">
        <v>176.52</v>
      </c>
      <c r="H46" s="112">
        <v>31.83</v>
      </c>
      <c r="I46" s="143" t="s">
        <v>79</v>
      </c>
      <c r="J46" s="112">
        <f t="shared" si="0"/>
        <v>144.69</v>
      </c>
      <c r="K46" s="151" t="s">
        <v>80</v>
      </c>
      <c r="L46" s="108">
        <v>2016</v>
      </c>
      <c r="M46" s="108">
        <v>2109</v>
      </c>
      <c r="N46" s="109" t="s">
        <v>290</v>
      </c>
      <c r="O46" s="111" t="s">
        <v>291</v>
      </c>
      <c r="P46" s="109" t="s">
        <v>292</v>
      </c>
      <c r="Q46" s="109" t="s">
        <v>292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7</v>
      </c>
      <c r="X46" s="113">
        <v>2017</v>
      </c>
      <c r="Y46" s="113">
        <v>50</v>
      </c>
      <c r="Z46" s="113">
        <v>0</v>
      </c>
      <c r="AA46" s="114" t="s">
        <v>234</v>
      </c>
      <c r="AB46" s="108">
        <v>108</v>
      </c>
      <c r="AC46" s="109" t="s">
        <v>234</v>
      </c>
      <c r="AD46" s="152" t="s">
        <v>293</v>
      </c>
      <c r="AE46" s="152" t="s">
        <v>234</v>
      </c>
      <c r="AF46" s="153">
        <f t="shared" si="1"/>
        <v>96</v>
      </c>
      <c r="AG46" s="154">
        <f t="shared" si="2"/>
        <v>144.69</v>
      </c>
      <c r="AH46" s="155">
        <f t="shared" si="3"/>
        <v>13890.24</v>
      </c>
      <c r="AI46" s="156"/>
    </row>
    <row r="47" spans="1:35">
      <c r="A47" s="108">
        <v>2017</v>
      </c>
      <c r="B47" s="108">
        <v>38</v>
      </c>
      <c r="C47" s="109" t="s">
        <v>215</v>
      </c>
      <c r="D47" s="150" t="s">
        <v>294</v>
      </c>
      <c r="E47" s="109" t="s">
        <v>168</v>
      </c>
      <c r="F47" s="111" t="s">
        <v>289</v>
      </c>
      <c r="G47" s="112">
        <v>192.83</v>
      </c>
      <c r="H47" s="112">
        <v>34.770000000000003</v>
      </c>
      <c r="I47" s="143" t="s">
        <v>79</v>
      </c>
      <c r="J47" s="112">
        <f t="shared" si="0"/>
        <v>158.06</v>
      </c>
      <c r="K47" s="151" t="s">
        <v>80</v>
      </c>
      <c r="L47" s="108">
        <v>2017</v>
      </c>
      <c r="M47" s="108">
        <v>197</v>
      </c>
      <c r="N47" s="109" t="s">
        <v>183</v>
      </c>
      <c r="O47" s="111" t="s">
        <v>291</v>
      </c>
      <c r="P47" s="109" t="s">
        <v>292</v>
      </c>
      <c r="Q47" s="109" t="s">
        <v>292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7</v>
      </c>
      <c r="X47" s="113">
        <v>2017</v>
      </c>
      <c r="Y47" s="113">
        <v>50</v>
      </c>
      <c r="Z47" s="113">
        <v>0</v>
      </c>
      <c r="AA47" s="114" t="s">
        <v>234</v>
      </c>
      <c r="AB47" s="108">
        <v>108</v>
      </c>
      <c r="AC47" s="109" t="s">
        <v>234</v>
      </c>
      <c r="AD47" s="152" t="s">
        <v>191</v>
      </c>
      <c r="AE47" s="152" t="s">
        <v>234</v>
      </c>
      <c r="AF47" s="153">
        <f t="shared" si="1"/>
        <v>40</v>
      </c>
      <c r="AG47" s="154">
        <f t="shared" si="2"/>
        <v>158.06</v>
      </c>
      <c r="AH47" s="155">
        <f t="shared" si="3"/>
        <v>6322.4</v>
      </c>
      <c r="AI47" s="156"/>
    </row>
    <row r="48" spans="1:35">
      <c r="A48" s="108">
        <v>2017</v>
      </c>
      <c r="B48" s="108">
        <v>39</v>
      </c>
      <c r="C48" s="109" t="s">
        <v>215</v>
      </c>
      <c r="D48" s="150" t="s">
        <v>295</v>
      </c>
      <c r="E48" s="109" t="s">
        <v>208</v>
      </c>
      <c r="F48" s="111" t="s">
        <v>289</v>
      </c>
      <c r="G48" s="112">
        <v>145.88</v>
      </c>
      <c r="H48" s="112">
        <v>26.31</v>
      </c>
      <c r="I48" s="143" t="s">
        <v>79</v>
      </c>
      <c r="J48" s="112">
        <f t="shared" si="0"/>
        <v>119.57</v>
      </c>
      <c r="K48" s="151" t="s">
        <v>80</v>
      </c>
      <c r="L48" s="108">
        <v>2017</v>
      </c>
      <c r="M48" s="108">
        <v>373</v>
      </c>
      <c r="N48" s="109" t="s">
        <v>254</v>
      </c>
      <c r="O48" s="111" t="s">
        <v>291</v>
      </c>
      <c r="P48" s="109" t="s">
        <v>292</v>
      </c>
      <c r="Q48" s="109" t="s">
        <v>292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7</v>
      </c>
      <c r="X48" s="113">
        <v>2017</v>
      </c>
      <c r="Y48" s="113">
        <v>50</v>
      </c>
      <c r="Z48" s="113">
        <v>0</v>
      </c>
      <c r="AA48" s="114" t="s">
        <v>234</v>
      </c>
      <c r="AB48" s="108">
        <v>108</v>
      </c>
      <c r="AC48" s="109" t="s">
        <v>234</v>
      </c>
      <c r="AD48" s="152" t="s">
        <v>296</v>
      </c>
      <c r="AE48" s="152" t="s">
        <v>234</v>
      </c>
      <c r="AF48" s="153">
        <f t="shared" si="1"/>
        <v>5</v>
      </c>
      <c r="AG48" s="154">
        <f t="shared" si="2"/>
        <v>119.57</v>
      </c>
      <c r="AH48" s="155">
        <f t="shared" si="3"/>
        <v>597.84999999999991</v>
      </c>
      <c r="AI48" s="156"/>
    </row>
    <row r="49" spans="1:35">
      <c r="A49" s="108">
        <v>2017</v>
      </c>
      <c r="B49" s="108">
        <v>40</v>
      </c>
      <c r="C49" s="109" t="s">
        <v>215</v>
      </c>
      <c r="D49" s="150" t="s">
        <v>297</v>
      </c>
      <c r="E49" s="109" t="s">
        <v>113</v>
      </c>
      <c r="F49" s="111" t="s">
        <v>289</v>
      </c>
      <c r="G49" s="112">
        <v>94.86</v>
      </c>
      <c r="H49" s="112">
        <v>17.11</v>
      </c>
      <c r="I49" s="143" t="s">
        <v>79</v>
      </c>
      <c r="J49" s="112">
        <f t="shared" si="0"/>
        <v>77.75</v>
      </c>
      <c r="K49" s="151" t="s">
        <v>298</v>
      </c>
      <c r="L49" s="108">
        <v>2017</v>
      </c>
      <c r="M49" s="108">
        <v>188</v>
      </c>
      <c r="N49" s="109" t="s">
        <v>180</v>
      </c>
      <c r="O49" s="111" t="s">
        <v>299</v>
      </c>
      <c r="P49" s="109" t="s">
        <v>300</v>
      </c>
      <c r="Q49" s="109" t="s">
        <v>80</v>
      </c>
      <c r="R49" s="108" t="s">
        <v>84</v>
      </c>
      <c r="S49" s="111" t="s">
        <v>84</v>
      </c>
      <c r="T49" s="108">
        <v>1080203</v>
      </c>
      <c r="U49" s="108">
        <v>2890</v>
      </c>
      <c r="V49" s="108">
        <v>7430</v>
      </c>
      <c r="W49" s="108">
        <v>99</v>
      </c>
      <c r="X49" s="113">
        <v>2017</v>
      </c>
      <c r="Y49" s="113">
        <v>47</v>
      </c>
      <c r="Z49" s="113">
        <v>0</v>
      </c>
      <c r="AA49" s="114" t="s">
        <v>234</v>
      </c>
      <c r="AB49" s="108">
        <v>115</v>
      </c>
      <c r="AC49" s="109" t="s">
        <v>234</v>
      </c>
      <c r="AD49" s="152" t="s">
        <v>301</v>
      </c>
      <c r="AE49" s="152" t="s">
        <v>234</v>
      </c>
      <c r="AF49" s="153">
        <f t="shared" si="1"/>
        <v>59</v>
      </c>
      <c r="AG49" s="154">
        <f t="shared" si="2"/>
        <v>77.75</v>
      </c>
      <c r="AH49" s="155">
        <f t="shared" si="3"/>
        <v>4587.25</v>
      </c>
      <c r="AI49" s="156"/>
    </row>
    <row r="50" spans="1:35">
      <c r="A50" s="108">
        <v>2017</v>
      </c>
      <c r="B50" s="108">
        <v>41</v>
      </c>
      <c r="C50" s="109" t="s">
        <v>215</v>
      </c>
      <c r="D50" s="150" t="s">
        <v>302</v>
      </c>
      <c r="E50" s="109" t="s">
        <v>145</v>
      </c>
      <c r="F50" s="111" t="s">
        <v>289</v>
      </c>
      <c r="G50" s="112">
        <v>94.86</v>
      </c>
      <c r="H50" s="112">
        <v>17.11</v>
      </c>
      <c r="I50" s="143" t="s">
        <v>79</v>
      </c>
      <c r="J50" s="112">
        <f t="shared" si="0"/>
        <v>77.75</v>
      </c>
      <c r="K50" s="151" t="s">
        <v>298</v>
      </c>
      <c r="L50" s="108">
        <v>2017</v>
      </c>
      <c r="M50" s="108">
        <v>335</v>
      </c>
      <c r="N50" s="109" t="s">
        <v>303</v>
      </c>
      <c r="O50" s="111" t="s">
        <v>299</v>
      </c>
      <c r="P50" s="109" t="s">
        <v>300</v>
      </c>
      <c r="Q50" s="109" t="s">
        <v>80</v>
      </c>
      <c r="R50" s="108" t="s">
        <v>84</v>
      </c>
      <c r="S50" s="111" t="s">
        <v>84</v>
      </c>
      <c r="T50" s="108">
        <v>1080203</v>
      </c>
      <c r="U50" s="108">
        <v>2890</v>
      </c>
      <c r="V50" s="108">
        <v>7430</v>
      </c>
      <c r="W50" s="108">
        <v>99</v>
      </c>
      <c r="X50" s="113">
        <v>2017</v>
      </c>
      <c r="Y50" s="113">
        <v>47</v>
      </c>
      <c r="Z50" s="113">
        <v>0</v>
      </c>
      <c r="AA50" s="114" t="s">
        <v>234</v>
      </c>
      <c r="AB50" s="108">
        <v>115</v>
      </c>
      <c r="AC50" s="109" t="s">
        <v>234</v>
      </c>
      <c r="AD50" s="152" t="s">
        <v>234</v>
      </c>
      <c r="AE50" s="152" t="s">
        <v>234</v>
      </c>
      <c r="AF50" s="153">
        <f t="shared" si="1"/>
        <v>0</v>
      </c>
      <c r="AG50" s="154">
        <f t="shared" si="2"/>
        <v>77.75</v>
      </c>
      <c r="AH50" s="155">
        <f t="shared" si="3"/>
        <v>0</v>
      </c>
      <c r="AI50" s="156"/>
    </row>
    <row r="51" spans="1:35">
      <c r="A51" s="108">
        <v>2017</v>
      </c>
      <c r="B51" s="108">
        <v>42</v>
      </c>
      <c r="C51" s="109" t="s">
        <v>215</v>
      </c>
      <c r="D51" s="150" t="s">
        <v>304</v>
      </c>
      <c r="E51" s="109" t="s">
        <v>166</v>
      </c>
      <c r="F51" s="111" t="s">
        <v>289</v>
      </c>
      <c r="G51" s="112">
        <v>94.86</v>
      </c>
      <c r="H51" s="112">
        <v>17.11</v>
      </c>
      <c r="I51" s="143" t="s">
        <v>79</v>
      </c>
      <c r="J51" s="112">
        <f t="shared" si="0"/>
        <v>77.75</v>
      </c>
      <c r="K51" s="151" t="s">
        <v>298</v>
      </c>
      <c r="L51" s="108">
        <v>2017</v>
      </c>
      <c r="M51" s="108">
        <v>476</v>
      </c>
      <c r="N51" s="109" t="s">
        <v>260</v>
      </c>
      <c r="O51" s="111" t="s">
        <v>299</v>
      </c>
      <c r="P51" s="109" t="s">
        <v>300</v>
      </c>
      <c r="Q51" s="109" t="s">
        <v>80</v>
      </c>
      <c r="R51" s="108" t="s">
        <v>84</v>
      </c>
      <c r="S51" s="111" t="s">
        <v>84</v>
      </c>
      <c r="T51" s="108">
        <v>1080203</v>
      </c>
      <c r="U51" s="108">
        <v>2890</v>
      </c>
      <c r="V51" s="108">
        <v>7430</v>
      </c>
      <c r="W51" s="108">
        <v>99</v>
      </c>
      <c r="X51" s="113">
        <v>2017</v>
      </c>
      <c r="Y51" s="113">
        <v>47</v>
      </c>
      <c r="Z51" s="113">
        <v>0</v>
      </c>
      <c r="AA51" s="114" t="s">
        <v>234</v>
      </c>
      <c r="AB51" s="108">
        <v>115</v>
      </c>
      <c r="AC51" s="109" t="s">
        <v>234</v>
      </c>
      <c r="AD51" s="152" t="s">
        <v>305</v>
      </c>
      <c r="AE51" s="152" t="s">
        <v>234</v>
      </c>
      <c r="AF51" s="153">
        <f t="shared" si="1"/>
        <v>-31</v>
      </c>
      <c r="AG51" s="154">
        <f t="shared" si="2"/>
        <v>77.75</v>
      </c>
      <c r="AH51" s="155">
        <f t="shared" si="3"/>
        <v>-2410.25</v>
      </c>
      <c r="AI51" s="156"/>
    </row>
    <row r="52" spans="1:35">
      <c r="A52" s="108">
        <v>2017</v>
      </c>
      <c r="B52" s="108">
        <v>43</v>
      </c>
      <c r="C52" s="109" t="s">
        <v>215</v>
      </c>
      <c r="D52" s="150" t="s">
        <v>306</v>
      </c>
      <c r="E52" s="109" t="s">
        <v>307</v>
      </c>
      <c r="F52" s="111" t="s">
        <v>289</v>
      </c>
      <c r="G52" s="112">
        <v>74.680000000000007</v>
      </c>
      <c r="H52" s="112">
        <v>13.47</v>
      </c>
      <c r="I52" s="143" t="s">
        <v>79</v>
      </c>
      <c r="J52" s="112">
        <f t="shared" si="0"/>
        <v>61.210000000000008</v>
      </c>
      <c r="K52" s="151" t="s">
        <v>308</v>
      </c>
      <c r="L52" s="108">
        <v>2016</v>
      </c>
      <c r="M52" s="108">
        <v>1650</v>
      </c>
      <c r="N52" s="109" t="s">
        <v>309</v>
      </c>
      <c r="O52" s="111" t="s">
        <v>310</v>
      </c>
      <c r="P52" s="109" t="s">
        <v>311</v>
      </c>
      <c r="Q52" s="109" t="s">
        <v>80</v>
      </c>
      <c r="R52" s="108" t="s">
        <v>84</v>
      </c>
      <c r="S52" s="111" t="s">
        <v>84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2017</v>
      </c>
      <c r="Y52" s="113">
        <v>48</v>
      </c>
      <c r="Z52" s="113">
        <v>0</v>
      </c>
      <c r="AA52" s="114" t="s">
        <v>234</v>
      </c>
      <c r="AB52" s="108">
        <v>109</v>
      </c>
      <c r="AC52" s="109" t="s">
        <v>234</v>
      </c>
      <c r="AD52" s="152" t="s">
        <v>312</v>
      </c>
      <c r="AE52" s="152" t="s">
        <v>234</v>
      </c>
      <c r="AF52" s="153">
        <f t="shared" si="1"/>
        <v>166</v>
      </c>
      <c r="AG52" s="154">
        <f t="shared" si="2"/>
        <v>61.210000000000008</v>
      </c>
      <c r="AH52" s="155">
        <f t="shared" si="3"/>
        <v>10160.86</v>
      </c>
      <c r="AI52" s="156"/>
    </row>
    <row r="53" spans="1:35">
      <c r="A53" s="108">
        <v>2017</v>
      </c>
      <c r="B53" s="108">
        <v>44</v>
      </c>
      <c r="C53" s="109" t="s">
        <v>215</v>
      </c>
      <c r="D53" s="150" t="s">
        <v>313</v>
      </c>
      <c r="E53" s="109" t="s">
        <v>314</v>
      </c>
      <c r="F53" s="111" t="s">
        <v>289</v>
      </c>
      <c r="G53" s="112">
        <v>72.930000000000007</v>
      </c>
      <c r="H53" s="112">
        <v>13.15</v>
      </c>
      <c r="I53" s="143" t="s">
        <v>79</v>
      </c>
      <c r="J53" s="112">
        <f t="shared" si="0"/>
        <v>59.780000000000008</v>
      </c>
      <c r="K53" s="151" t="s">
        <v>308</v>
      </c>
      <c r="L53" s="108">
        <v>2017</v>
      </c>
      <c r="M53" s="108">
        <v>201</v>
      </c>
      <c r="N53" s="109" t="s">
        <v>183</v>
      </c>
      <c r="O53" s="111" t="s">
        <v>310</v>
      </c>
      <c r="P53" s="109" t="s">
        <v>311</v>
      </c>
      <c r="Q53" s="109" t="s">
        <v>80</v>
      </c>
      <c r="R53" s="108" t="s">
        <v>84</v>
      </c>
      <c r="S53" s="111" t="s">
        <v>84</v>
      </c>
      <c r="T53" s="108">
        <v>1080203</v>
      </c>
      <c r="U53" s="108">
        <v>2890</v>
      </c>
      <c r="V53" s="108">
        <v>7430</v>
      </c>
      <c r="W53" s="108">
        <v>99</v>
      </c>
      <c r="X53" s="113">
        <v>2017</v>
      </c>
      <c r="Y53" s="113">
        <v>48</v>
      </c>
      <c r="Z53" s="113">
        <v>0</v>
      </c>
      <c r="AA53" s="114" t="s">
        <v>234</v>
      </c>
      <c r="AB53" s="108">
        <v>109</v>
      </c>
      <c r="AC53" s="109" t="s">
        <v>234</v>
      </c>
      <c r="AD53" s="152" t="s">
        <v>191</v>
      </c>
      <c r="AE53" s="152" t="s">
        <v>234</v>
      </c>
      <c r="AF53" s="153">
        <f t="shared" si="1"/>
        <v>40</v>
      </c>
      <c r="AG53" s="154">
        <f t="shared" si="2"/>
        <v>59.780000000000008</v>
      </c>
      <c r="AH53" s="155">
        <f t="shared" si="3"/>
        <v>2391.2000000000003</v>
      </c>
      <c r="AI53" s="156"/>
    </row>
    <row r="54" spans="1:35">
      <c r="A54" s="108">
        <v>2017</v>
      </c>
      <c r="B54" s="108">
        <v>45</v>
      </c>
      <c r="C54" s="109" t="s">
        <v>215</v>
      </c>
      <c r="D54" s="150" t="s">
        <v>315</v>
      </c>
      <c r="E54" s="109" t="s">
        <v>314</v>
      </c>
      <c r="F54" s="111" t="s">
        <v>289</v>
      </c>
      <c r="G54" s="112">
        <v>72.930000000000007</v>
      </c>
      <c r="H54" s="112">
        <v>13.15</v>
      </c>
      <c r="I54" s="143" t="s">
        <v>79</v>
      </c>
      <c r="J54" s="112">
        <f t="shared" si="0"/>
        <v>59.780000000000008</v>
      </c>
      <c r="K54" s="151" t="s">
        <v>308</v>
      </c>
      <c r="L54" s="108">
        <v>2017</v>
      </c>
      <c r="M54" s="108">
        <v>206</v>
      </c>
      <c r="N54" s="109" t="s">
        <v>183</v>
      </c>
      <c r="O54" s="111" t="s">
        <v>310</v>
      </c>
      <c r="P54" s="109" t="s">
        <v>311</v>
      </c>
      <c r="Q54" s="109" t="s">
        <v>80</v>
      </c>
      <c r="R54" s="108" t="s">
        <v>84</v>
      </c>
      <c r="S54" s="111" t="s">
        <v>84</v>
      </c>
      <c r="T54" s="108">
        <v>1080203</v>
      </c>
      <c r="U54" s="108">
        <v>2890</v>
      </c>
      <c r="V54" s="108">
        <v>7430</v>
      </c>
      <c r="W54" s="108">
        <v>99</v>
      </c>
      <c r="X54" s="113">
        <v>2017</v>
      </c>
      <c r="Y54" s="113">
        <v>48</v>
      </c>
      <c r="Z54" s="113">
        <v>0</v>
      </c>
      <c r="AA54" s="114" t="s">
        <v>234</v>
      </c>
      <c r="AB54" s="108">
        <v>109</v>
      </c>
      <c r="AC54" s="109" t="s">
        <v>234</v>
      </c>
      <c r="AD54" s="152" t="s">
        <v>191</v>
      </c>
      <c r="AE54" s="152" t="s">
        <v>234</v>
      </c>
      <c r="AF54" s="153">
        <f t="shared" si="1"/>
        <v>40</v>
      </c>
      <c r="AG54" s="154">
        <f t="shared" si="2"/>
        <v>59.780000000000008</v>
      </c>
      <c r="AH54" s="155">
        <f t="shared" si="3"/>
        <v>2391.2000000000003</v>
      </c>
      <c r="AI54" s="156"/>
    </row>
    <row r="55" spans="1:35">
      <c r="A55" s="108">
        <v>2017</v>
      </c>
      <c r="B55" s="108">
        <v>46</v>
      </c>
      <c r="C55" s="109" t="s">
        <v>215</v>
      </c>
      <c r="D55" s="150" t="s">
        <v>316</v>
      </c>
      <c r="E55" s="109" t="s">
        <v>314</v>
      </c>
      <c r="F55" s="111" t="s">
        <v>289</v>
      </c>
      <c r="G55" s="112">
        <v>131.47999999999999</v>
      </c>
      <c r="H55" s="112">
        <v>23.71</v>
      </c>
      <c r="I55" s="143" t="s">
        <v>79</v>
      </c>
      <c r="J55" s="112">
        <f t="shared" si="0"/>
        <v>107.76999999999998</v>
      </c>
      <c r="K55" s="151" t="s">
        <v>308</v>
      </c>
      <c r="L55" s="108">
        <v>2017</v>
      </c>
      <c r="M55" s="108">
        <v>202</v>
      </c>
      <c r="N55" s="109" t="s">
        <v>183</v>
      </c>
      <c r="O55" s="111" t="s">
        <v>310</v>
      </c>
      <c r="P55" s="109" t="s">
        <v>311</v>
      </c>
      <c r="Q55" s="109" t="s">
        <v>80</v>
      </c>
      <c r="R55" s="108" t="s">
        <v>84</v>
      </c>
      <c r="S55" s="111" t="s">
        <v>84</v>
      </c>
      <c r="T55" s="108">
        <v>1080203</v>
      </c>
      <c r="U55" s="108">
        <v>2890</v>
      </c>
      <c r="V55" s="108">
        <v>7430</v>
      </c>
      <c r="W55" s="108">
        <v>99</v>
      </c>
      <c r="X55" s="113">
        <v>2017</v>
      </c>
      <c r="Y55" s="113">
        <v>48</v>
      </c>
      <c r="Z55" s="113">
        <v>0</v>
      </c>
      <c r="AA55" s="114" t="s">
        <v>234</v>
      </c>
      <c r="AB55" s="108">
        <v>109</v>
      </c>
      <c r="AC55" s="109" t="s">
        <v>234</v>
      </c>
      <c r="AD55" s="152" t="s">
        <v>191</v>
      </c>
      <c r="AE55" s="152" t="s">
        <v>234</v>
      </c>
      <c r="AF55" s="153">
        <f t="shared" si="1"/>
        <v>40</v>
      </c>
      <c r="AG55" s="154">
        <f t="shared" si="2"/>
        <v>107.76999999999998</v>
      </c>
      <c r="AH55" s="155">
        <f t="shared" si="3"/>
        <v>4310.7999999999993</v>
      </c>
      <c r="AI55" s="156"/>
    </row>
    <row r="56" spans="1:35">
      <c r="A56" s="108">
        <v>2017</v>
      </c>
      <c r="B56" s="108">
        <v>47</v>
      </c>
      <c r="C56" s="109" t="s">
        <v>215</v>
      </c>
      <c r="D56" s="150" t="s">
        <v>317</v>
      </c>
      <c r="E56" s="109" t="s">
        <v>314</v>
      </c>
      <c r="F56" s="111" t="s">
        <v>289</v>
      </c>
      <c r="G56" s="112">
        <v>146.06</v>
      </c>
      <c r="H56" s="112">
        <v>26.34</v>
      </c>
      <c r="I56" s="143" t="s">
        <v>79</v>
      </c>
      <c r="J56" s="112">
        <f t="shared" si="0"/>
        <v>119.72</v>
      </c>
      <c r="K56" s="151" t="s">
        <v>308</v>
      </c>
      <c r="L56" s="108">
        <v>2017</v>
      </c>
      <c r="M56" s="108">
        <v>207</v>
      </c>
      <c r="N56" s="109" t="s">
        <v>183</v>
      </c>
      <c r="O56" s="111" t="s">
        <v>310</v>
      </c>
      <c r="P56" s="109" t="s">
        <v>311</v>
      </c>
      <c r="Q56" s="109" t="s">
        <v>80</v>
      </c>
      <c r="R56" s="108" t="s">
        <v>84</v>
      </c>
      <c r="S56" s="111" t="s">
        <v>84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2017</v>
      </c>
      <c r="Y56" s="113">
        <v>48</v>
      </c>
      <c r="Z56" s="113">
        <v>0</v>
      </c>
      <c r="AA56" s="114" t="s">
        <v>234</v>
      </c>
      <c r="AB56" s="108">
        <v>109</v>
      </c>
      <c r="AC56" s="109" t="s">
        <v>234</v>
      </c>
      <c r="AD56" s="152" t="s">
        <v>191</v>
      </c>
      <c r="AE56" s="152" t="s">
        <v>234</v>
      </c>
      <c r="AF56" s="153">
        <f t="shared" si="1"/>
        <v>40</v>
      </c>
      <c r="AG56" s="154">
        <f t="shared" si="2"/>
        <v>119.72</v>
      </c>
      <c r="AH56" s="155">
        <f t="shared" si="3"/>
        <v>4788.8</v>
      </c>
      <c r="AI56" s="156"/>
    </row>
    <row r="57" spans="1:35">
      <c r="A57" s="108">
        <v>2017</v>
      </c>
      <c r="B57" s="108">
        <v>48</v>
      </c>
      <c r="C57" s="109" t="s">
        <v>215</v>
      </c>
      <c r="D57" s="150" t="s">
        <v>318</v>
      </c>
      <c r="E57" s="109" t="s">
        <v>314</v>
      </c>
      <c r="F57" s="111" t="s">
        <v>289</v>
      </c>
      <c r="G57" s="112">
        <v>72.930000000000007</v>
      </c>
      <c r="H57" s="112">
        <v>13.15</v>
      </c>
      <c r="I57" s="143" t="s">
        <v>79</v>
      </c>
      <c r="J57" s="112">
        <f t="shared" si="0"/>
        <v>59.780000000000008</v>
      </c>
      <c r="K57" s="151" t="s">
        <v>308</v>
      </c>
      <c r="L57" s="108">
        <v>2017</v>
      </c>
      <c r="M57" s="108">
        <v>208</v>
      </c>
      <c r="N57" s="109" t="s">
        <v>183</v>
      </c>
      <c r="O57" s="111" t="s">
        <v>310</v>
      </c>
      <c r="P57" s="109" t="s">
        <v>311</v>
      </c>
      <c r="Q57" s="109" t="s">
        <v>80</v>
      </c>
      <c r="R57" s="108" t="s">
        <v>84</v>
      </c>
      <c r="S57" s="111" t="s">
        <v>84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2017</v>
      </c>
      <c r="Y57" s="113">
        <v>48</v>
      </c>
      <c r="Z57" s="113">
        <v>0</v>
      </c>
      <c r="AA57" s="114" t="s">
        <v>234</v>
      </c>
      <c r="AB57" s="108">
        <v>110</v>
      </c>
      <c r="AC57" s="109" t="s">
        <v>234</v>
      </c>
      <c r="AD57" s="152" t="s">
        <v>191</v>
      </c>
      <c r="AE57" s="152" t="s">
        <v>234</v>
      </c>
      <c r="AF57" s="153">
        <f t="shared" si="1"/>
        <v>40</v>
      </c>
      <c r="AG57" s="154">
        <f t="shared" si="2"/>
        <v>59.780000000000008</v>
      </c>
      <c r="AH57" s="155">
        <f t="shared" si="3"/>
        <v>2391.2000000000003</v>
      </c>
      <c r="AI57" s="156"/>
    </row>
    <row r="58" spans="1:35">
      <c r="A58" s="108">
        <v>2017</v>
      </c>
      <c r="B58" s="108">
        <v>49</v>
      </c>
      <c r="C58" s="109" t="s">
        <v>215</v>
      </c>
      <c r="D58" s="150" t="s">
        <v>319</v>
      </c>
      <c r="E58" s="109" t="s">
        <v>320</v>
      </c>
      <c r="F58" s="111" t="s">
        <v>289</v>
      </c>
      <c r="G58" s="112">
        <v>173.86</v>
      </c>
      <c r="H58" s="112">
        <v>31.35</v>
      </c>
      <c r="I58" s="143" t="s">
        <v>79</v>
      </c>
      <c r="J58" s="112">
        <f t="shared" si="0"/>
        <v>142.51000000000002</v>
      </c>
      <c r="K58" s="151" t="s">
        <v>308</v>
      </c>
      <c r="L58" s="108">
        <v>2017</v>
      </c>
      <c r="M58" s="108">
        <v>247</v>
      </c>
      <c r="N58" s="109" t="s">
        <v>175</v>
      </c>
      <c r="O58" s="111" t="s">
        <v>310</v>
      </c>
      <c r="P58" s="109" t="s">
        <v>311</v>
      </c>
      <c r="Q58" s="109" t="s">
        <v>80</v>
      </c>
      <c r="R58" s="108" t="s">
        <v>84</v>
      </c>
      <c r="S58" s="111" t="s">
        <v>84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2017</v>
      </c>
      <c r="Y58" s="113">
        <v>48</v>
      </c>
      <c r="Z58" s="113">
        <v>0</v>
      </c>
      <c r="AA58" s="114" t="s">
        <v>234</v>
      </c>
      <c r="AB58" s="108">
        <v>110</v>
      </c>
      <c r="AC58" s="109" t="s">
        <v>234</v>
      </c>
      <c r="AD58" s="152" t="s">
        <v>321</v>
      </c>
      <c r="AE58" s="152" t="s">
        <v>234</v>
      </c>
      <c r="AF58" s="153">
        <f t="shared" si="1"/>
        <v>33</v>
      </c>
      <c r="AG58" s="154">
        <f t="shared" si="2"/>
        <v>142.51000000000002</v>
      </c>
      <c r="AH58" s="155">
        <f t="shared" si="3"/>
        <v>4702.8300000000008</v>
      </c>
      <c r="AI58" s="156"/>
    </row>
    <row r="59" spans="1:35">
      <c r="A59" s="108">
        <v>2017</v>
      </c>
      <c r="B59" s="108">
        <v>50</v>
      </c>
      <c r="C59" s="109" t="s">
        <v>215</v>
      </c>
      <c r="D59" s="150" t="s">
        <v>322</v>
      </c>
      <c r="E59" s="109" t="s">
        <v>320</v>
      </c>
      <c r="F59" s="111" t="s">
        <v>289</v>
      </c>
      <c r="G59" s="112">
        <v>95.43</v>
      </c>
      <c r="H59" s="112">
        <v>17.21</v>
      </c>
      <c r="I59" s="143" t="s">
        <v>79</v>
      </c>
      <c r="J59" s="112">
        <f t="shared" si="0"/>
        <v>78.22</v>
      </c>
      <c r="K59" s="151" t="s">
        <v>308</v>
      </c>
      <c r="L59" s="108">
        <v>2017</v>
      </c>
      <c r="M59" s="108">
        <v>246</v>
      </c>
      <c r="N59" s="109" t="s">
        <v>175</v>
      </c>
      <c r="O59" s="111" t="s">
        <v>310</v>
      </c>
      <c r="P59" s="109" t="s">
        <v>311</v>
      </c>
      <c r="Q59" s="109" t="s">
        <v>80</v>
      </c>
      <c r="R59" s="108" t="s">
        <v>84</v>
      </c>
      <c r="S59" s="111" t="s">
        <v>84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2017</v>
      </c>
      <c r="Y59" s="113">
        <v>48</v>
      </c>
      <c r="Z59" s="113">
        <v>0</v>
      </c>
      <c r="AA59" s="114" t="s">
        <v>234</v>
      </c>
      <c r="AB59" s="108">
        <v>109</v>
      </c>
      <c r="AC59" s="109" t="s">
        <v>234</v>
      </c>
      <c r="AD59" s="152" t="s">
        <v>321</v>
      </c>
      <c r="AE59" s="152" t="s">
        <v>234</v>
      </c>
      <c r="AF59" s="153">
        <f t="shared" si="1"/>
        <v>33</v>
      </c>
      <c r="AG59" s="154">
        <f t="shared" si="2"/>
        <v>78.22</v>
      </c>
      <c r="AH59" s="155">
        <f t="shared" si="3"/>
        <v>2581.2599999999998</v>
      </c>
      <c r="AI59" s="156"/>
    </row>
    <row r="60" spans="1:35">
      <c r="A60" s="108">
        <v>2017</v>
      </c>
      <c r="B60" s="108">
        <v>51</v>
      </c>
      <c r="C60" s="109" t="s">
        <v>215</v>
      </c>
      <c r="D60" s="150" t="s">
        <v>323</v>
      </c>
      <c r="E60" s="109" t="s">
        <v>324</v>
      </c>
      <c r="F60" s="111" t="s">
        <v>289</v>
      </c>
      <c r="G60" s="112">
        <v>67.510000000000005</v>
      </c>
      <c r="H60" s="112">
        <v>12.17</v>
      </c>
      <c r="I60" s="143" t="s">
        <v>79</v>
      </c>
      <c r="J60" s="112">
        <f t="shared" si="0"/>
        <v>55.34</v>
      </c>
      <c r="K60" s="151" t="s">
        <v>308</v>
      </c>
      <c r="L60" s="108">
        <v>2017</v>
      </c>
      <c r="M60" s="108">
        <v>471</v>
      </c>
      <c r="N60" s="109" t="s">
        <v>260</v>
      </c>
      <c r="O60" s="111" t="s">
        <v>310</v>
      </c>
      <c r="P60" s="109" t="s">
        <v>311</v>
      </c>
      <c r="Q60" s="109" t="s">
        <v>80</v>
      </c>
      <c r="R60" s="108" t="s">
        <v>84</v>
      </c>
      <c r="S60" s="111" t="s">
        <v>84</v>
      </c>
      <c r="T60" s="108">
        <v>1080203</v>
      </c>
      <c r="U60" s="108">
        <v>2890</v>
      </c>
      <c r="V60" s="108">
        <v>7430</v>
      </c>
      <c r="W60" s="108">
        <v>99</v>
      </c>
      <c r="X60" s="113">
        <v>2017</v>
      </c>
      <c r="Y60" s="113">
        <v>48</v>
      </c>
      <c r="Z60" s="113">
        <v>0</v>
      </c>
      <c r="AA60" s="114" t="s">
        <v>234</v>
      </c>
      <c r="AB60" s="108">
        <v>109</v>
      </c>
      <c r="AC60" s="109" t="s">
        <v>234</v>
      </c>
      <c r="AD60" s="152" t="s">
        <v>325</v>
      </c>
      <c r="AE60" s="152" t="s">
        <v>234</v>
      </c>
      <c r="AF60" s="153">
        <f t="shared" si="1"/>
        <v>-17</v>
      </c>
      <c r="AG60" s="154">
        <f t="shared" si="2"/>
        <v>55.34</v>
      </c>
      <c r="AH60" s="155">
        <f t="shared" si="3"/>
        <v>-940.78000000000009</v>
      </c>
      <c r="AI60" s="156"/>
    </row>
    <row r="61" spans="1:35">
      <c r="A61" s="108">
        <v>2017</v>
      </c>
      <c r="B61" s="108">
        <v>52</v>
      </c>
      <c r="C61" s="109" t="s">
        <v>215</v>
      </c>
      <c r="D61" s="150" t="s">
        <v>326</v>
      </c>
      <c r="E61" s="109" t="s">
        <v>324</v>
      </c>
      <c r="F61" s="111" t="s">
        <v>289</v>
      </c>
      <c r="G61" s="112">
        <v>135.26</v>
      </c>
      <c r="H61" s="112">
        <v>24.39</v>
      </c>
      <c r="I61" s="143" t="s">
        <v>79</v>
      </c>
      <c r="J61" s="112">
        <f t="shared" si="0"/>
        <v>110.86999999999999</v>
      </c>
      <c r="K61" s="151" t="s">
        <v>308</v>
      </c>
      <c r="L61" s="108">
        <v>2017</v>
      </c>
      <c r="M61" s="108">
        <v>469</v>
      </c>
      <c r="N61" s="109" t="s">
        <v>260</v>
      </c>
      <c r="O61" s="111" t="s">
        <v>310</v>
      </c>
      <c r="P61" s="109" t="s">
        <v>311</v>
      </c>
      <c r="Q61" s="109" t="s">
        <v>80</v>
      </c>
      <c r="R61" s="108" t="s">
        <v>84</v>
      </c>
      <c r="S61" s="111" t="s">
        <v>84</v>
      </c>
      <c r="T61" s="108">
        <v>1080203</v>
      </c>
      <c r="U61" s="108">
        <v>2890</v>
      </c>
      <c r="V61" s="108">
        <v>7430</v>
      </c>
      <c r="W61" s="108">
        <v>99</v>
      </c>
      <c r="X61" s="113">
        <v>2017</v>
      </c>
      <c r="Y61" s="113">
        <v>48</v>
      </c>
      <c r="Z61" s="113">
        <v>0</v>
      </c>
      <c r="AA61" s="114" t="s">
        <v>234</v>
      </c>
      <c r="AB61" s="108">
        <v>109</v>
      </c>
      <c r="AC61" s="109" t="s">
        <v>234</v>
      </c>
      <c r="AD61" s="152" t="s">
        <v>325</v>
      </c>
      <c r="AE61" s="152" t="s">
        <v>234</v>
      </c>
      <c r="AF61" s="153">
        <f t="shared" si="1"/>
        <v>-17</v>
      </c>
      <c r="AG61" s="154">
        <f t="shared" si="2"/>
        <v>110.86999999999999</v>
      </c>
      <c r="AH61" s="155">
        <f t="shared" si="3"/>
        <v>-1884.7899999999997</v>
      </c>
      <c r="AI61" s="156"/>
    </row>
    <row r="62" spans="1:35">
      <c r="A62" s="108">
        <v>2017</v>
      </c>
      <c r="B62" s="108">
        <v>53</v>
      </c>
      <c r="C62" s="109" t="s">
        <v>215</v>
      </c>
      <c r="D62" s="150" t="s">
        <v>327</v>
      </c>
      <c r="E62" s="109" t="s">
        <v>324</v>
      </c>
      <c r="F62" s="111" t="s">
        <v>289</v>
      </c>
      <c r="G62" s="112">
        <v>121.68</v>
      </c>
      <c r="H62" s="112">
        <v>21.94</v>
      </c>
      <c r="I62" s="143" t="s">
        <v>79</v>
      </c>
      <c r="J62" s="112">
        <f t="shared" si="0"/>
        <v>99.740000000000009</v>
      </c>
      <c r="K62" s="151" t="s">
        <v>308</v>
      </c>
      <c r="L62" s="108">
        <v>2017</v>
      </c>
      <c r="M62" s="108">
        <v>467</v>
      </c>
      <c r="N62" s="109" t="s">
        <v>260</v>
      </c>
      <c r="O62" s="111" t="s">
        <v>310</v>
      </c>
      <c r="P62" s="109" t="s">
        <v>311</v>
      </c>
      <c r="Q62" s="109" t="s">
        <v>80</v>
      </c>
      <c r="R62" s="108" t="s">
        <v>84</v>
      </c>
      <c r="S62" s="111" t="s">
        <v>84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2017</v>
      </c>
      <c r="Y62" s="113">
        <v>48</v>
      </c>
      <c r="Z62" s="113">
        <v>0</v>
      </c>
      <c r="AA62" s="114" t="s">
        <v>234</v>
      </c>
      <c r="AB62" s="108">
        <v>110</v>
      </c>
      <c r="AC62" s="109" t="s">
        <v>234</v>
      </c>
      <c r="AD62" s="152" t="s">
        <v>325</v>
      </c>
      <c r="AE62" s="152" t="s">
        <v>234</v>
      </c>
      <c r="AF62" s="153">
        <f t="shared" si="1"/>
        <v>-17</v>
      </c>
      <c r="AG62" s="154">
        <f t="shared" si="2"/>
        <v>99.740000000000009</v>
      </c>
      <c r="AH62" s="155">
        <f t="shared" si="3"/>
        <v>-1695.5800000000002</v>
      </c>
      <c r="AI62" s="156"/>
    </row>
    <row r="63" spans="1:35">
      <c r="A63" s="108">
        <v>2017</v>
      </c>
      <c r="B63" s="108">
        <v>54</v>
      </c>
      <c r="C63" s="109" t="s">
        <v>215</v>
      </c>
      <c r="D63" s="150" t="s">
        <v>328</v>
      </c>
      <c r="E63" s="109" t="s">
        <v>324</v>
      </c>
      <c r="F63" s="111" t="s">
        <v>289</v>
      </c>
      <c r="G63" s="112">
        <v>67.510000000000005</v>
      </c>
      <c r="H63" s="112">
        <v>12.17</v>
      </c>
      <c r="I63" s="143" t="s">
        <v>79</v>
      </c>
      <c r="J63" s="112">
        <f t="shared" si="0"/>
        <v>55.34</v>
      </c>
      <c r="K63" s="151" t="s">
        <v>308</v>
      </c>
      <c r="L63" s="108">
        <v>2017</v>
      </c>
      <c r="M63" s="108">
        <v>470</v>
      </c>
      <c r="N63" s="109" t="s">
        <v>260</v>
      </c>
      <c r="O63" s="111" t="s">
        <v>310</v>
      </c>
      <c r="P63" s="109" t="s">
        <v>311</v>
      </c>
      <c r="Q63" s="109" t="s">
        <v>80</v>
      </c>
      <c r="R63" s="108" t="s">
        <v>84</v>
      </c>
      <c r="S63" s="111" t="s">
        <v>84</v>
      </c>
      <c r="T63" s="108">
        <v>1080203</v>
      </c>
      <c r="U63" s="108">
        <v>2890</v>
      </c>
      <c r="V63" s="108">
        <v>7430</v>
      </c>
      <c r="W63" s="108">
        <v>99</v>
      </c>
      <c r="X63" s="113">
        <v>2017</v>
      </c>
      <c r="Y63" s="113">
        <v>48</v>
      </c>
      <c r="Z63" s="113">
        <v>0</v>
      </c>
      <c r="AA63" s="114" t="s">
        <v>234</v>
      </c>
      <c r="AB63" s="108">
        <v>109</v>
      </c>
      <c r="AC63" s="109" t="s">
        <v>234</v>
      </c>
      <c r="AD63" s="152" t="s">
        <v>325</v>
      </c>
      <c r="AE63" s="152" t="s">
        <v>234</v>
      </c>
      <c r="AF63" s="153">
        <f t="shared" si="1"/>
        <v>-17</v>
      </c>
      <c r="AG63" s="154">
        <f t="shared" si="2"/>
        <v>55.34</v>
      </c>
      <c r="AH63" s="155">
        <f t="shared" si="3"/>
        <v>-940.78000000000009</v>
      </c>
      <c r="AI63" s="156"/>
    </row>
    <row r="64" spans="1:35">
      <c r="A64" s="108">
        <v>2017</v>
      </c>
      <c r="B64" s="108">
        <v>55</v>
      </c>
      <c r="C64" s="109" t="s">
        <v>215</v>
      </c>
      <c r="D64" s="150" t="s">
        <v>329</v>
      </c>
      <c r="E64" s="109" t="s">
        <v>324</v>
      </c>
      <c r="F64" s="111" t="s">
        <v>289</v>
      </c>
      <c r="G64" s="112">
        <v>67.510000000000005</v>
      </c>
      <c r="H64" s="112">
        <v>12.17</v>
      </c>
      <c r="I64" s="143" t="s">
        <v>79</v>
      </c>
      <c r="J64" s="112">
        <f t="shared" si="0"/>
        <v>55.34</v>
      </c>
      <c r="K64" s="151" t="s">
        <v>308</v>
      </c>
      <c r="L64" s="108">
        <v>2017</v>
      </c>
      <c r="M64" s="108">
        <v>472</v>
      </c>
      <c r="N64" s="109" t="s">
        <v>260</v>
      </c>
      <c r="O64" s="111" t="s">
        <v>310</v>
      </c>
      <c r="P64" s="109" t="s">
        <v>311</v>
      </c>
      <c r="Q64" s="109" t="s">
        <v>80</v>
      </c>
      <c r="R64" s="108" t="s">
        <v>84</v>
      </c>
      <c r="S64" s="111" t="s">
        <v>84</v>
      </c>
      <c r="T64" s="108">
        <v>1080203</v>
      </c>
      <c r="U64" s="108">
        <v>2890</v>
      </c>
      <c r="V64" s="108">
        <v>7430</v>
      </c>
      <c r="W64" s="108">
        <v>99</v>
      </c>
      <c r="X64" s="113">
        <v>2017</v>
      </c>
      <c r="Y64" s="113">
        <v>48</v>
      </c>
      <c r="Z64" s="113">
        <v>0</v>
      </c>
      <c r="AA64" s="114" t="s">
        <v>234</v>
      </c>
      <c r="AB64" s="108">
        <v>109</v>
      </c>
      <c r="AC64" s="109" t="s">
        <v>234</v>
      </c>
      <c r="AD64" s="152" t="s">
        <v>325</v>
      </c>
      <c r="AE64" s="152" t="s">
        <v>234</v>
      </c>
      <c r="AF64" s="153">
        <f t="shared" si="1"/>
        <v>-17</v>
      </c>
      <c r="AG64" s="154">
        <f t="shared" si="2"/>
        <v>55.34</v>
      </c>
      <c r="AH64" s="155">
        <f t="shared" si="3"/>
        <v>-940.78000000000009</v>
      </c>
      <c r="AI64" s="156"/>
    </row>
    <row r="65" spans="1:35">
      <c r="A65" s="108">
        <v>2017</v>
      </c>
      <c r="B65" s="108">
        <v>56</v>
      </c>
      <c r="C65" s="109" t="s">
        <v>330</v>
      </c>
      <c r="D65" s="150" t="s">
        <v>331</v>
      </c>
      <c r="E65" s="109" t="s">
        <v>332</v>
      </c>
      <c r="F65" s="111" t="s">
        <v>333</v>
      </c>
      <c r="G65" s="112">
        <v>897.92</v>
      </c>
      <c r="H65" s="112">
        <v>161.91999999999999</v>
      </c>
      <c r="I65" s="143" t="s">
        <v>79</v>
      </c>
      <c r="J65" s="112">
        <f t="shared" si="0"/>
        <v>736</v>
      </c>
      <c r="K65" s="151" t="s">
        <v>334</v>
      </c>
      <c r="L65" s="108">
        <v>2017</v>
      </c>
      <c r="M65" s="108">
        <v>639</v>
      </c>
      <c r="N65" s="109" t="s">
        <v>335</v>
      </c>
      <c r="O65" s="111" t="s">
        <v>247</v>
      </c>
      <c r="P65" s="109" t="s">
        <v>248</v>
      </c>
      <c r="Q65" s="109" t="s">
        <v>80</v>
      </c>
      <c r="R65" s="108" t="s">
        <v>84</v>
      </c>
      <c r="S65" s="111" t="s">
        <v>84</v>
      </c>
      <c r="T65" s="108">
        <v>1010203</v>
      </c>
      <c r="U65" s="108">
        <v>140</v>
      </c>
      <c r="V65" s="108">
        <v>450</v>
      </c>
      <c r="W65" s="108">
        <v>2</v>
      </c>
      <c r="X65" s="113">
        <v>2017</v>
      </c>
      <c r="Y65" s="113">
        <v>40</v>
      </c>
      <c r="Z65" s="113">
        <v>0</v>
      </c>
      <c r="AA65" s="114" t="s">
        <v>336</v>
      </c>
      <c r="AB65" s="108">
        <v>186</v>
      </c>
      <c r="AC65" s="109" t="s">
        <v>336</v>
      </c>
      <c r="AD65" s="152" t="s">
        <v>337</v>
      </c>
      <c r="AE65" s="152" t="s">
        <v>336</v>
      </c>
      <c r="AF65" s="153">
        <f t="shared" si="1"/>
        <v>-2</v>
      </c>
      <c r="AG65" s="154">
        <f t="shared" si="2"/>
        <v>736</v>
      </c>
      <c r="AH65" s="155">
        <f t="shared" si="3"/>
        <v>-1472</v>
      </c>
      <c r="AI65" s="156"/>
    </row>
    <row r="66" spans="1:35">
      <c r="A66" s="108">
        <v>2017</v>
      </c>
      <c r="B66" s="108">
        <v>57</v>
      </c>
      <c r="C66" s="109" t="s">
        <v>330</v>
      </c>
      <c r="D66" s="150" t="s">
        <v>338</v>
      </c>
      <c r="E66" s="109" t="s">
        <v>253</v>
      </c>
      <c r="F66" s="111" t="s">
        <v>339</v>
      </c>
      <c r="G66" s="112">
        <v>317.2</v>
      </c>
      <c r="H66" s="112">
        <v>57.2</v>
      </c>
      <c r="I66" s="143" t="s">
        <v>79</v>
      </c>
      <c r="J66" s="112">
        <f t="shared" si="0"/>
        <v>260</v>
      </c>
      <c r="K66" s="151" t="s">
        <v>340</v>
      </c>
      <c r="L66" s="108">
        <v>2017</v>
      </c>
      <c r="M66" s="108">
        <v>641</v>
      </c>
      <c r="N66" s="109" t="s">
        <v>335</v>
      </c>
      <c r="O66" s="111" t="s">
        <v>341</v>
      </c>
      <c r="P66" s="109" t="s">
        <v>342</v>
      </c>
      <c r="Q66" s="109" t="s">
        <v>80</v>
      </c>
      <c r="R66" s="108" t="s">
        <v>84</v>
      </c>
      <c r="S66" s="111" t="s">
        <v>84</v>
      </c>
      <c r="T66" s="108">
        <v>1010203</v>
      </c>
      <c r="U66" s="108">
        <v>140</v>
      </c>
      <c r="V66" s="108">
        <v>450</v>
      </c>
      <c r="W66" s="108">
        <v>2</v>
      </c>
      <c r="X66" s="113">
        <v>2017</v>
      </c>
      <c r="Y66" s="113">
        <v>135</v>
      </c>
      <c r="Z66" s="113">
        <v>0</v>
      </c>
      <c r="AA66" s="114" t="s">
        <v>336</v>
      </c>
      <c r="AB66" s="108">
        <v>175</v>
      </c>
      <c r="AC66" s="109" t="s">
        <v>336</v>
      </c>
      <c r="AD66" s="152" t="s">
        <v>178</v>
      </c>
      <c r="AE66" s="152" t="s">
        <v>336</v>
      </c>
      <c r="AF66" s="153">
        <f t="shared" si="1"/>
        <v>1</v>
      </c>
      <c r="AG66" s="154">
        <f t="shared" si="2"/>
        <v>260</v>
      </c>
      <c r="AH66" s="155">
        <f t="shared" si="3"/>
        <v>260</v>
      </c>
      <c r="AI66" s="156"/>
    </row>
    <row r="67" spans="1:35">
      <c r="A67" s="108">
        <v>2017</v>
      </c>
      <c r="B67" s="108">
        <v>58</v>
      </c>
      <c r="C67" s="109" t="s">
        <v>343</v>
      </c>
      <c r="D67" s="150" t="s">
        <v>344</v>
      </c>
      <c r="E67" s="109" t="s">
        <v>345</v>
      </c>
      <c r="F67" s="111" t="s">
        <v>346</v>
      </c>
      <c r="G67" s="112">
        <v>380.64</v>
      </c>
      <c r="H67" s="112">
        <v>68.64</v>
      </c>
      <c r="I67" s="143" t="s">
        <v>79</v>
      </c>
      <c r="J67" s="112">
        <f t="shared" si="0"/>
        <v>312</v>
      </c>
      <c r="K67" s="151" t="s">
        <v>347</v>
      </c>
      <c r="L67" s="108">
        <v>2016</v>
      </c>
      <c r="M67" s="108">
        <v>2072</v>
      </c>
      <c r="N67" s="109" t="s">
        <v>348</v>
      </c>
      <c r="O67" s="111" t="s">
        <v>349</v>
      </c>
      <c r="P67" s="109" t="s">
        <v>350</v>
      </c>
      <c r="Q67" s="109" t="s">
        <v>351</v>
      </c>
      <c r="R67" s="108" t="s">
        <v>84</v>
      </c>
      <c r="S67" s="111" t="s">
        <v>84</v>
      </c>
      <c r="T67" s="108">
        <v>1010203</v>
      </c>
      <c r="U67" s="108">
        <v>140</v>
      </c>
      <c r="V67" s="108">
        <v>450</v>
      </c>
      <c r="W67" s="108">
        <v>2</v>
      </c>
      <c r="X67" s="113">
        <v>2015</v>
      </c>
      <c r="Y67" s="113">
        <v>94</v>
      </c>
      <c r="Z67" s="113">
        <v>1</v>
      </c>
      <c r="AA67" s="114" t="s">
        <v>80</v>
      </c>
      <c r="AB67" s="108">
        <v>163</v>
      </c>
      <c r="AC67" s="109" t="s">
        <v>343</v>
      </c>
      <c r="AD67" s="152" t="s">
        <v>352</v>
      </c>
      <c r="AE67" s="152" t="s">
        <v>343</v>
      </c>
      <c r="AF67" s="153">
        <f t="shared" si="1"/>
        <v>135</v>
      </c>
      <c r="AG67" s="154">
        <f t="shared" si="2"/>
        <v>312</v>
      </c>
      <c r="AH67" s="155">
        <f t="shared" si="3"/>
        <v>42120</v>
      </c>
      <c r="AI67" s="156"/>
    </row>
    <row r="68" spans="1:35">
      <c r="A68" s="108">
        <v>2017</v>
      </c>
      <c r="B68" s="108">
        <v>59</v>
      </c>
      <c r="C68" s="109" t="s">
        <v>353</v>
      </c>
      <c r="D68" s="150" t="s">
        <v>354</v>
      </c>
      <c r="E68" s="109" t="s">
        <v>355</v>
      </c>
      <c r="F68" s="111" t="s">
        <v>356</v>
      </c>
      <c r="G68" s="112">
        <v>199.97</v>
      </c>
      <c r="H68" s="112">
        <v>36.06</v>
      </c>
      <c r="I68" s="143" t="s">
        <v>79</v>
      </c>
      <c r="J68" s="112">
        <f t="shared" si="0"/>
        <v>163.91</v>
      </c>
      <c r="K68" s="151" t="s">
        <v>357</v>
      </c>
      <c r="L68" s="108">
        <v>2017</v>
      </c>
      <c r="M68" s="108">
        <v>587</v>
      </c>
      <c r="N68" s="109" t="s">
        <v>358</v>
      </c>
      <c r="O68" s="111" t="s">
        <v>176</v>
      </c>
      <c r="P68" s="109" t="s">
        <v>177</v>
      </c>
      <c r="Q68" s="109" t="s">
        <v>80</v>
      </c>
      <c r="R68" s="108" t="s">
        <v>84</v>
      </c>
      <c r="S68" s="111" t="s">
        <v>84</v>
      </c>
      <c r="T68" s="108">
        <v>1090503</v>
      </c>
      <c r="U68" s="108">
        <v>3550</v>
      </c>
      <c r="V68" s="108">
        <v>2500</v>
      </c>
      <c r="W68" s="108">
        <v>99</v>
      </c>
      <c r="X68" s="113">
        <v>2017</v>
      </c>
      <c r="Y68" s="113">
        <v>42</v>
      </c>
      <c r="Z68" s="113">
        <v>0</v>
      </c>
      <c r="AA68" s="114" t="s">
        <v>336</v>
      </c>
      <c r="AB68" s="108">
        <v>172</v>
      </c>
      <c r="AC68" s="109" t="s">
        <v>336</v>
      </c>
      <c r="AD68" s="152" t="s">
        <v>178</v>
      </c>
      <c r="AE68" s="152" t="s">
        <v>336</v>
      </c>
      <c r="AF68" s="153">
        <f t="shared" si="1"/>
        <v>1</v>
      </c>
      <c r="AG68" s="154">
        <f t="shared" si="2"/>
        <v>163.91</v>
      </c>
      <c r="AH68" s="155">
        <f t="shared" si="3"/>
        <v>163.91</v>
      </c>
      <c r="AI68" s="156"/>
    </row>
    <row r="69" spans="1:35">
      <c r="A69" s="108">
        <v>2017</v>
      </c>
      <c r="B69" s="108">
        <v>60</v>
      </c>
      <c r="C69" s="109" t="s">
        <v>353</v>
      </c>
      <c r="D69" s="150" t="s">
        <v>359</v>
      </c>
      <c r="E69" s="109" t="s">
        <v>235</v>
      </c>
      <c r="F69" s="111" t="s">
        <v>210</v>
      </c>
      <c r="G69" s="112">
        <v>1265.47</v>
      </c>
      <c r="H69" s="112">
        <v>243.83</v>
      </c>
      <c r="I69" s="143" t="s">
        <v>79</v>
      </c>
      <c r="J69" s="112">
        <f t="shared" si="0"/>
        <v>1021.64</v>
      </c>
      <c r="K69" s="151" t="s">
        <v>211</v>
      </c>
      <c r="L69" s="108">
        <v>2017</v>
      </c>
      <c r="M69" s="108">
        <v>640</v>
      </c>
      <c r="N69" s="109" t="s">
        <v>335</v>
      </c>
      <c r="O69" s="111" t="s">
        <v>139</v>
      </c>
      <c r="P69" s="109" t="s">
        <v>140</v>
      </c>
      <c r="Q69" s="109" t="s">
        <v>80</v>
      </c>
      <c r="R69" s="108" t="s">
        <v>84</v>
      </c>
      <c r="S69" s="111" t="s">
        <v>84</v>
      </c>
      <c r="T69" s="108">
        <v>1010203</v>
      </c>
      <c r="U69" s="108">
        <v>140</v>
      </c>
      <c r="V69" s="108">
        <v>450</v>
      </c>
      <c r="W69" s="108">
        <v>5</v>
      </c>
      <c r="X69" s="113">
        <v>2017</v>
      </c>
      <c r="Y69" s="113">
        <v>18</v>
      </c>
      <c r="Z69" s="113">
        <v>0</v>
      </c>
      <c r="AA69" s="114" t="s">
        <v>336</v>
      </c>
      <c r="AB69" s="108">
        <v>176</v>
      </c>
      <c r="AC69" s="109" t="s">
        <v>336</v>
      </c>
      <c r="AD69" s="152" t="s">
        <v>360</v>
      </c>
      <c r="AE69" s="152" t="s">
        <v>336</v>
      </c>
      <c r="AF69" s="153">
        <f t="shared" si="1"/>
        <v>2</v>
      </c>
      <c r="AG69" s="154">
        <f t="shared" si="2"/>
        <v>1021.64</v>
      </c>
      <c r="AH69" s="155">
        <f t="shared" si="3"/>
        <v>2043.28</v>
      </c>
      <c r="AI69" s="156"/>
    </row>
    <row r="70" spans="1:35">
      <c r="A70" s="108">
        <v>2017</v>
      </c>
      <c r="B70" s="108">
        <v>61</v>
      </c>
      <c r="C70" s="109" t="s">
        <v>353</v>
      </c>
      <c r="D70" s="150" t="s">
        <v>361</v>
      </c>
      <c r="E70" s="109" t="s">
        <v>335</v>
      </c>
      <c r="F70" s="111" t="s">
        <v>362</v>
      </c>
      <c r="G70" s="112">
        <v>1390.8</v>
      </c>
      <c r="H70" s="112">
        <v>250.8</v>
      </c>
      <c r="I70" s="143" t="s">
        <v>79</v>
      </c>
      <c r="J70" s="112">
        <f t="shared" si="0"/>
        <v>1140</v>
      </c>
      <c r="K70" s="151" t="s">
        <v>363</v>
      </c>
      <c r="L70" s="108">
        <v>2017</v>
      </c>
      <c r="M70" s="108">
        <v>691</v>
      </c>
      <c r="N70" s="109" t="s">
        <v>343</v>
      </c>
      <c r="O70" s="111" t="s">
        <v>364</v>
      </c>
      <c r="P70" s="109" t="s">
        <v>365</v>
      </c>
      <c r="Q70" s="109" t="s">
        <v>80</v>
      </c>
      <c r="R70" s="108" t="s">
        <v>84</v>
      </c>
      <c r="S70" s="111" t="s">
        <v>84</v>
      </c>
      <c r="T70" s="108">
        <v>1080103</v>
      </c>
      <c r="U70" s="108">
        <v>2780</v>
      </c>
      <c r="V70" s="108">
        <v>7380</v>
      </c>
      <c r="W70" s="108">
        <v>99</v>
      </c>
      <c r="X70" s="113">
        <v>2016</v>
      </c>
      <c r="Y70" s="113">
        <v>131</v>
      </c>
      <c r="Z70" s="113">
        <v>0</v>
      </c>
      <c r="AA70" s="114" t="s">
        <v>336</v>
      </c>
      <c r="AB70" s="108">
        <v>189</v>
      </c>
      <c r="AC70" s="109" t="s">
        <v>336</v>
      </c>
      <c r="AD70" s="152" t="s">
        <v>366</v>
      </c>
      <c r="AE70" s="152" t="s">
        <v>336</v>
      </c>
      <c r="AF70" s="153">
        <f t="shared" si="1"/>
        <v>-29</v>
      </c>
      <c r="AG70" s="154">
        <f t="shared" si="2"/>
        <v>1140</v>
      </c>
      <c r="AH70" s="155">
        <f t="shared" si="3"/>
        <v>-33060</v>
      </c>
      <c r="AI70" s="156"/>
    </row>
    <row r="71" spans="1:35">
      <c r="A71" s="108">
        <v>2017</v>
      </c>
      <c r="B71" s="108">
        <v>62</v>
      </c>
      <c r="C71" s="109" t="s">
        <v>353</v>
      </c>
      <c r="D71" s="150" t="s">
        <v>367</v>
      </c>
      <c r="E71" s="109" t="s">
        <v>235</v>
      </c>
      <c r="F71" s="111" t="s">
        <v>114</v>
      </c>
      <c r="G71" s="112">
        <v>36.6</v>
      </c>
      <c r="H71" s="112">
        <v>6.6</v>
      </c>
      <c r="I71" s="143" t="s">
        <v>79</v>
      </c>
      <c r="J71" s="112">
        <f t="shared" si="0"/>
        <v>30</v>
      </c>
      <c r="K71" s="151" t="s">
        <v>115</v>
      </c>
      <c r="L71" s="108">
        <v>2017</v>
      </c>
      <c r="M71" s="108">
        <v>596</v>
      </c>
      <c r="N71" s="109" t="s">
        <v>358</v>
      </c>
      <c r="O71" s="111" t="s">
        <v>116</v>
      </c>
      <c r="P71" s="109" t="s">
        <v>117</v>
      </c>
      <c r="Q71" s="109" t="s">
        <v>80</v>
      </c>
      <c r="R71" s="108" t="s">
        <v>84</v>
      </c>
      <c r="S71" s="111" t="s">
        <v>84</v>
      </c>
      <c r="T71" s="108">
        <v>1010203</v>
      </c>
      <c r="U71" s="108">
        <v>140</v>
      </c>
      <c r="V71" s="108">
        <v>450</v>
      </c>
      <c r="W71" s="108">
        <v>4</v>
      </c>
      <c r="X71" s="113">
        <v>2017</v>
      </c>
      <c r="Y71" s="113">
        <v>3</v>
      </c>
      <c r="Z71" s="113">
        <v>0</v>
      </c>
      <c r="AA71" s="114" t="s">
        <v>336</v>
      </c>
      <c r="AB71" s="108">
        <v>179</v>
      </c>
      <c r="AC71" s="109" t="s">
        <v>336</v>
      </c>
      <c r="AD71" s="152" t="s">
        <v>178</v>
      </c>
      <c r="AE71" s="152" t="s">
        <v>336</v>
      </c>
      <c r="AF71" s="153">
        <f t="shared" si="1"/>
        <v>1</v>
      </c>
      <c r="AG71" s="154">
        <f t="shared" si="2"/>
        <v>30</v>
      </c>
      <c r="AH71" s="155">
        <f t="shared" si="3"/>
        <v>30</v>
      </c>
      <c r="AI71" s="156"/>
    </row>
    <row r="72" spans="1:35">
      <c r="A72" s="108">
        <v>2017</v>
      </c>
      <c r="B72" s="108">
        <v>63</v>
      </c>
      <c r="C72" s="109" t="s">
        <v>353</v>
      </c>
      <c r="D72" s="150" t="s">
        <v>368</v>
      </c>
      <c r="E72" s="109" t="s">
        <v>369</v>
      </c>
      <c r="F72" s="111" t="s">
        <v>129</v>
      </c>
      <c r="G72" s="112">
        <v>10.11</v>
      </c>
      <c r="H72" s="112">
        <v>1.82</v>
      </c>
      <c r="I72" s="143" t="s">
        <v>79</v>
      </c>
      <c r="J72" s="112">
        <f t="shared" ref="J72:J135" si="4">IF(I72="SI", G72-H72,G72)</f>
        <v>8.2899999999999991</v>
      </c>
      <c r="K72" s="151" t="s">
        <v>130</v>
      </c>
      <c r="L72" s="108">
        <v>2017</v>
      </c>
      <c r="M72" s="108">
        <v>100</v>
      </c>
      <c r="N72" s="109" t="s">
        <v>96</v>
      </c>
      <c r="O72" s="111" t="s">
        <v>132</v>
      </c>
      <c r="P72" s="109" t="s">
        <v>133</v>
      </c>
      <c r="Q72" s="109" t="s">
        <v>80</v>
      </c>
      <c r="R72" s="108" t="s">
        <v>84</v>
      </c>
      <c r="S72" s="111" t="s">
        <v>84</v>
      </c>
      <c r="T72" s="108">
        <v>1010403</v>
      </c>
      <c r="U72" s="108">
        <v>360</v>
      </c>
      <c r="V72" s="108">
        <v>1400</v>
      </c>
      <c r="W72" s="108">
        <v>1</v>
      </c>
      <c r="X72" s="113">
        <v>2016</v>
      </c>
      <c r="Y72" s="113">
        <v>174</v>
      </c>
      <c r="Z72" s="113">
        <v>0</v>
      </c>
      <c r="AA72" s="114" t="s">
        <v>336</v>
      </c>
      <c r="AB72" s="108">
        <v>181</v>
      </c>
      <c r="AC72" s="109" t="s">
        <v>336</v>
      </c>
      <c r="AD72" s="152" t="s">
        <v>369</v>
      </c>
      <c r="AE72" s="152" t="s">
        <v>336</v>
      </c>
      <c r="AF72" s="153">
        <f t="shared" ref="AF72:AF135" si="5">AE72-AD72</f>
        <v>131</v>
      </c>
      <c r="AG72" s="154">
        <f t="shared" ref="AG72:AG135" si="6">IF(AI72="SI", 0,J72)</f>
        <v>8.2899999999999991</v>
      </c>
      <c r="AH72" s="155">
        <f t="shared" ref="AH72:AH135" si="7">AG72*AF72</f>
        <v>1085.9899999999998</v>
      </c>
      <c r="AI72" s="156"/>
    </row>
    <row r="73" spans="1:35">
      <c r="A73" s="108">
        <v>2017</v>
      </c>
      <c r="B73" s="108">
        <v>64</v>
      </c>
      <c r="C73" s="109" t="s">
        <v>353</v>
      </c>
      <c r="D73" s="150" t="s">
        <v>370</v>
      </c>
      <c r="E73" s="109" t="s">
        <v>166</v>
      </c>
      <c r="F73" s="111" t="s">
        <v>219</v>
      </c>
      <c r="G73" s="112">
        <v>0.01</v>
      </c>
      <c r="H73" s="112">
        <v>0</v>
      </c>
      <c r="I73" s="143" t="s">
        <v>79</v>
      </c>
      <c r="J73" s="112">
        <f t="shared" si="4"/>
        <v>0.01</v>
      </c>
      <c r="K73" s="151" t="s">
        <v>80</v>
      </c>
      <c r="L73" s="108">
        <v>2017</v>
      </c>
      <c r="M73" s="108">
        <v>506</v>
      </c>
      <c r="N73" s="109" t="s">
        <v>371</v>
      </c>
      <c r="O73" s="111" t="s">
        <v>221</v>
      </c>
      <c r="P73" s="109" t="s">
        <v>222</v>
      </c>
      <c r="Q73" s="109" t="s">
        <v>80</v>
      </c>
      <c r="R73" s="108" t="s">
        <v>84</v>
      </c>
      <c r="S73" s="111" t="s">
        <v>84</v>
      </c>
      <c r="T73" s="108">
        <v>1010203</v>
      </c>
      <c r="U73" s="108">
        <v>140</v>
      </c>
      <c r="V73" s="108">
        <v>450</v>
      </c>
      <c r="W73" s="108">
        <v>2</v>
      </c>
      <c r="X73" s="113">
        <v>2017</v>
      </c>
      <c r="Y73" s="113">
        <v>84</v>
      </c>
      <c r="Z73" s="113">
        <v>0</v>
      </c>
      <c r="AA73" s="114" t="s">
        <v>336</v>
      </c>
      <c r="AB73" s="108">
        <v>178</v>
      </c>
      <c r="AC73" s="109" t="s">
        <v>336</v>
      </c>
      <c r="AD73" s="152" t="s">
        <v>372</v>
      </c>
      <c r="AE73" s="152" t="s">
        <v>336</v>
      </c>
      <c r="AF73" s="153">
        <f t="shared" si="5"/>
        <v>20</v>
      </c>
      <c r="AG73" s="154">
        <f t="shared" si="6"/>
        <v>0.01</v>
      </c>
      <c r="AH73" s="155">
        <f t="shared" si="7"/>
        <v>0.2</v>
      </c>
      <c r="AI73" s="156"/>
    </row>
    <row r="74" spans="1:35">
      <c r="A74" s="108">
        <v>2017</v>
      </c>
      <c r="B74" s="108">
        <v>64</v>
      </c>
      <c r="C74" s="109" t="s">
        <v>353</v>
      </c>
      <c r="D74" s="150" t="s">
        <v>370</v>
      </c>
      <c r="E74" s="109" t="s">
        <v>166</v>
      </c>
      <c r="F74" s="111" t="s">
        <v>219</v>
      </c>
      <c r="G74" s="112">
        <v>41.17</v>
      </c>
      <c r="H74" s="112">
        <v>7.43</v>
      </c>
      <c r="I74" s="143" t="s">
        <v>79</v>
      </c>
      <c r="J74" s="112">
        <f t="shared" si="4"/>
        <v>33.74</v>
      </c>
      <c r="K74" s="151" t="s">
        <v>220</v>
      </c>
      <c r="L74" s="108">
        <v>2017</v>
      </c>
      <c r="M74" s="108">
        <v>506</v>
      </c>
      <c r="N74" s="109" t="s">
        <v>371</v>
      </c>
      <c r="O74" s="111" t="s">
        <v>221</v>
      </c>
      <c r="P74" s="109" t="s">
        <v>222</v>
      </c>
      <c r="Q74" s="109" t="s">
        <v>80</v>
      </c>
      <c r="R74" s="108" t="s">
        <v>84</v>
      </c>
      <c r="S74" s="111" t="s">
        <v>84</v>
      </c>
      <c r="T74" s="108">
        <v>1010202</v>
      </c>
      <c r="U74" s="108">
        <v>130</v>
      </c>
      <c r="V74" s="108">
        <v>450</v>
      </c>
      <c r="W74" s="108">
        <v>1</v>
      </c>
      <c r="X74" s="113">
        <v>2016</v>
      </c>
      <c r="Y74" s="113">
        <v>132</v>
      </c>
      <c r="Z74" s="113">
        <v>0</v>
      </c>
      <c r="AA74" s="114" t="s">
        <v>336</v>
      </c>
      <c r="AB74" s="108">
        <v>177</v>
      </c>
      <c r="AC74" s="109" t="s">
        <v>336</v>
      </c>
      <c r="AD74" s="152" t="s">
        <v>235</v>
      </c>
      <c r="AE74" s="152" t="s">
        <v>336</v>
      </c>
      <c r="AF74" s="153">
        <f t="shared" si="5"/>
        <v>32</v>
      </c>
      <c r="AG74" s="154">
        <f t="shared" si="6"/>
        <v>33.74</v>
      </c>
      <c r="AH74" s="155">
        <f t="shared" si="7"/>
        <v>1079.68</v>
      </c>
      <c r="AI74" s="156"/>
    </row>
    <row r="75" spans="1:35">
      <c r="A75" s="108">
        <v>2017</v>
      </c>
      <c r="B75" s="108">
        <v>65</v>
      </c>
      <c r="C75" s="109" t="s">
        <v>353</v>
      </c>
      <c r="D75" s="150" t="s">
        <v>373</v>
      </c>
      <c r="E75" s="109" t="s">
        <v>355</v>
      </c>
      <c r="F75" s="111" t="s">
        <v>225</v>
      </c>
      <c r="G75" s="112">
        <v>103.7</v>
      </c>
      <c r="H75" s="112">
        <v>18.7</v>
      </c>
      <c r="I75" s="143" t="s">
        <v>79</v>
      </c>
      <c r="J75" s="112">
        <f t="shared" si="4"/>
        <v>85</v>
      </c>
      <c r="K75" s="151" t="s">
        <v>226</v>
      </c>
      <c r="L75" s="108">
        <v>2017</v>
      </c>
      <c r="M75" s="108">
        <v>635</v>
      </c>
      <c r="N75" s="109" t="s">
        <v>332</v>
      </c>
      <c r="O75" s="111" t="s">
        <v>150</v>
      </c>
      <c r="P75" s="109" t="s">
        <v>151</v>
      </c>
      <c r="Q75" s="109" t="s">
        <v>80</v>
      </c>
      <c r="R75" s="108" t="s">
        <v>84</v>
      </c>
      <c r="S75" s="111" t="s">
        <v>84</v>
      </c>
      <c r="T75" s="108">
        <v>1010203</v>
      </c>
      <c r="U75" s="108">
        <v>140</v>
      </c>
      <c r="V75" s="108">
        <v>450</v>
      </c>
      <c r="W75" s="108">
        <v>2</v>
      </c>
      <c r="X75" s="113">
        <v>2017</v>
      </c>
      <c r="Y75" s="113">
        <v>23</v>
      </c>
      <c r="Z75" s="113">
        <v>0</v>
      </c>
      <c r="AA75" s="114" t="s">
        <v>336</v>
      </c>
      <c r="AB75" s="108">
        <v>183</v>
      </c>
      <c r="AC75" s="109" t="s">
        <v>336</v>
      </c>
      <c r="AD75" s="152" t="s">
        <v>178</v>
      </c>
      <c r="AE75" s="152" t="s">
        <v>336</v>
      </c>
      <c r="AF75" s="153">
        <f t="shared" si="5"/>
        <v>1</v>
      </c>
      <c r="AG75" s="154">
        <f t="shared" si="6"/>
        <v>85</v>
      </c>
      <c r="AH75" s="155">
        <f t="shared" si="7"/>
        <v>85</v>
      </c>
      <c r="AI75" s="156"/>
    </row>
    <row r="76" spans="1:35">
      <c r="A76" s="108">
        <v>2017</v>
      </c>
      <c r="B76" s="108">
        <v>66</v>
      </c>
      <c r="C76" s="109" t="s">
        <v>353</v>
      </c>
      <c r="D76" s="150" t="s">
        <v>374</v>
      </c>
      <c r="E76" s="109" t="s">
        <v>235</v>
      </c>
      <c r="F76" s="111" t="s">
        <v>273</v>
      </c>
      <c r="G76" s="112">
        <v>59.95</v>
      </c>
      <c r="H76" s="112">
        <v>10.81</v>
      </c>
      <c r="I76" s="143" t="s">
        <v>79</v>
      </c>
      <c r="J76" s="112">
        <f t="shared" si="4"/>
        <v>49.14</v>
      </c>
      <c r="K76" s="151" t="s">
        <v>274</v>
      </c>
      <c r="L76" s="108">
        <v>2017</v>
      </c>
      <c r="M76" s="108">
        <v>642</v>
      </c>
      <c r="N76" s="109" t="s">
        <v>335</v>
      </c>
      <c r="O76" s="111" t="s">
        <v>275</v>
      </c>
      <c r="P76" s="109" t="s">
        <v>276</v>
      </c>
      <c r="Q76" s="109" t="s">
        <v>277</v>
      </c>
      <c r="R76" s="108" t="s">
        <v>84</v>
      </c>
      <c r="S76" s="111" t="s">
        <v>84</v>
      </c>
      <c r="T76" s="108">
        <v>1080102</v>
      </c>
      <c r="U76" s="108">
        <v>2770</v>
      </c>
      <c r="V76" s="108">
        <v>8515</v>
      </c>
      <c r="W76" s="108">
        <v>99</v>
      </c>
      <c r="X76" s="113">
        <v>2016</v>
      </c>
      <c r="Y76" s="113">
        <v>133</v>
      </c>
      <c r="Z76" s="113">
        <v>0</v>
      </c>
      <c r="AA76" s="114" t="s">
        <v>336</v>
      </c>
      <c r="AB76" s="108">
        <v>184</v>
      </c>
      <c r="AC76" s="109" t="s">
        <v>336</v>
      </c>
      <c r="AD76" s="152" t="s">
        <v>375</v>
      </c>
      <c r="AE76" s="152" t="s">
        <v>336</v>
      </c>
      <c r="AF76" s="153">
        <f t="shared" si="5"/>
        <v>-13</v>
      </c>
      <c r="AG76" s="154">
        <f t="shared" si="6"/>
        <v>49.14</v>
      </c>
      <c r="AH76" s="155">
        <f t="shared" si="7"/>
        <v>-638.82000000000005</v>
      </c>
      <c r="AI76" s="156"/>
    </row>
    <row r="77" spans="1:35">
      <c r="A77" s="108">
        <v>2017</v>
      </c>
      <c r="B77" s="108">
        <v>67</v>
      </c>
      <c r="C77" s="109" t="s">
        <v>353</v>
      </c>
      <c r="D77" s="150" t="s">
        <v>376</v>
      </c>
      <c r="E77" s="109" t="s">
        <v>235</v>
      </c>
      <c r="F77" s="111" t="s">
        <v>377</v>
      </c>
      <c r="G77" s="112">
        <v>27.27</v>
      </c>
      <c r="H77" s="112">
        <v>5.19</v>
      </c>
      <c r="I77" s="143" t="s">
        <v>79</v>
      </c>
      <c r="J77" s="112">
        <f t="shared" si="4"/>
        <v>22.08</v>
      </c>
      <c r="K77" s="151" t="s">
        <v>233</v>
      </c>
      <c r="L77" s="108">
        <v>2017</v>
      </c>
      <c r="M77" s="108">
        <v>638</v>
      </c>
      <c r="N77" s="109" t="s">
        <v>335</v>
      </c>
      <c r="O77" s="111" t="s">
        <v>143</v>
      </c>
      <c r="P77" s="109" t="s">
        <v>144</v>
      </c>
      <c r="Q77" s="109" t="s">
        <v>80</v>
      </c>
      <c r="R77" s="108" t="s">
        <v>84</v>
      </c>
      <c r="S77" s="111" t="s">
        <v>84</v>
      </c>
      <c r="T77" s="108">
        <v>1010203</v>
      </c>
      <c r="U77" s="108">
        <v>140</v>
      </c>
      <c r="V77" s="108">
        <v>450</v>
      </c>
      <c r="W77" s="108">
        <v>5</v>
      </c>
      <c r="X77" s="113">
        <v>2017</v>
      </c>
      <c r="Y77" s="113">
        <v>19</v>
      </c>
      <c r="Z77" s="113">
        <v>0</v>
      </c>
      <c r="AA77" s="114" t="s">
        <v>336</v>
      </c>
      <c r="AB77" s="108">
        <v>185</v>
      </c>
      <c r="AC77" s="109" t="s">
        <v>336</v>
      </c>
      <c r="AD77" s="152" t="s">
        <v>366</v>
      </c>
      <c r="AE77" s="152" t="s">
        <v>336</v>
      </c>
      <c r="AF77" s="153">
        <f t="shared" si="5"/>
        <v>-29</v>
      </c>
      <c r="AG77" s="154">
        <f t="shared" si="6"/>
        <v>22.08</v>
      </c>
      <c r="AH77" s="155">
        <f t="shared" si="7"/>
        <v>-640.31999999999994</v>
      </c>
      <c r="AI77" s="156"/>
    </row>
    <row r="78" spans="1:35" ht="276">
      <c r="A78" s="108">
        <v>2017</v>
      </c>
      <c r="B78" s="108">
        <v>68</v>
      </c>
      <c r="C78" s="109" t="s">
        <v>353</v>
      </c>
      <c r="D78" s="150" t="s">
        <v>378</v>
      </c>
      <c r="E78" s="109" t="s">
        <v>379</v>
      </c>
      <c r="F78" s="157" t="s">
        <v>380</v>
      </c>
      <c r="G78" s="112">
        <v>591.70000000000005</v>
      </c>
      <c r="H78" s="112">
        <v>106.7</v>
      </c>
      <c r="I78" s="143" t="s">
        <v>79</v>
      </c>
      <c r="J78" s="112">
        <f t="shared" si="4"/>
        <v>485.00000000000006</v>
      </c>
      <c r="K78" s="151" t="s">
        <v>381</v>
      </c>
      <c r="L78" s="108">
        <v>2017</v>
      </c>
      <c r="M78" s="108">
        <v>574</v>
      </c>
      <c r="N78" s="109" t="s">
        <v>379</v>
      </c>
      <c r="O78" s="111" t="s">
        <v>382</v>
      </c>
      <c r="P78" s="109" t="s">
        <v>383</v>
      </c>
      <c r="Q78" s="109" t="s">
        <v>80</v>
      </c>
      <c r="R78" s="108" t="s">
        <v>84</v>
      </c>
      <c r="S78" s="111" t="s">
        <v>84</v>
      </c>
      <c r="T78" s="108">
        <v>1010502</v>
      </c>
      <c r="U78" s="108">
        <v>460</v>
      </c>
      <c r="V78" s="108">
        <v>1280</v>
      </c>
      <c r="W78" s="108">
        <v>99</v>
      </c>
      <c r="X78" s="113">
        <v>2017</v>
      </c>
      <c r="Y78" s="113">
        <v>85</v>
      </c>
      <c r="Z78" s="113">
        <v>0</v>
      </c>
      <c r="AA78" s="114" t="s">
        <v>336</v>
      </c>
      <c r="AB78" s="108">
        <v>182</v>
      </c>
      <c r="AC78" s="109" t="s">
        <v>336</v>
      </c>
      <c r="AD78" s="152" t="s">
        <v>379</v>
      </c>
      <c r="AE78" s="152" t="s">
        <v>336</v>
      </c>
      <c r="AF78" s="153">
        <f t="shared" si="5"/>
        <v>42</v>
      </c>
      <c r="AG78" s="154">
        <f t="shared" si="6"/>
        <v>485.00000000000006</v>
      </c>
      <c r="AH78" s="155">
        <f t="shared" si="7"/>
        <v>20370.000000000004</v>
      </c>
      <c r="AI78" s="156"/>
    </row>
    <row r="79" spans="1:35">
      <c r="A79" s="108">
        <v>2017</v>
      </c>
      <c r="B79" s="108">
        <v>69</v>
      </c>
      <c r="C79" s="109" t="s">
        <v>353</v>
      </c>
      <c r="D79" s="150" t="s">
        <v>384</v>
      </c>
      <c r="E79" s="109" t="s">
        <v>385</v>
      </c>
      <c r="F79" s="157" t="s">
        <v>386</v>
      </c>
      <c r="G79" s="112">
        <v>74.88</v>
      </c>
      <c r="H79" s="112">
        <v>13.5</v>
      </c>
      <c r="I79" s="143" t="s">
        <v>79</v>
      </c>
      <c r="J79" s="112">
        <f t="shared" si="4"/>
        <v>61.379999999999995</v>
      </c>
      <c r="K79" s="151" t="s">
        <v>122</v>
      </c>
      <c r="L79" s="108">
        <v>2017</v>
      </c>
      <c r="M79" s="108">
        <v>669</v>
      </c>
      <c r="N79" s="109" t="s">
        <v>343</v>
      </c>
      <c r="O79" s="111" t="s">
        <v>124</v>
      </c>
      <c r="P79" s="109" t="s">
        <v>125</v>
      </c>
      <c r="Q79" s="109" t="s">
        <v>80</v>
      </c>
      <c r="R79" s="108" t="s">
        <v>84</v>
      </c>
      <c r="S79" s="111" t="s">
        <v>84</v>
      </c>
      <c r="T79" s="108">
        <v>1010203</v>
      </c>
      <c r="U79" s="108">
        <v>140</v>
      </c>
      <c r="V79" s="108">
        <v>450</v>
      </c>
      <c r="W79" s="108">
        <v>4</v>
      </c>
      <c r="X79" s="113">
        <v>2017</v>
      </c>
      <c r="Y79" s="113">
        <v>2</v>
      </c>
      <c r="Z79" s="113">
        <v>0</v>
      </c>
      <c r="AA79" s="114" t="s">
        <v>336</v>
      </c>
      <c r="AB79" s="108">
        <v>188</v>
      </c>
      <c r="AC79" s="109" t="s">
        <v>336</v>
      </c>
      <c r="AD79" s="152" t="s">
        <v>387</v>
      </c>
      <c r="AE79" s="152" t="s">
        <v>336</v>
      </c>
      <c r="AF79" s="153">
        <f t="shared" si="5"/>
        <v>-76</v>
      </c>
      <c r="AG79" s="154">
        <f t="shared" si="6"/>
        <v>61.379999999999995</v>
      </c>
      <c r="AH79" s="155">
        <f t="shared" si="7"/>
        <v>-4664.8799999999992</v>
      </c>
      <c r="AI79" s="156"/>
    </row>
    <row r="80" spans="1:35" ht="120">
      <c r="A80" s="108">
        <v>2017</v>
      </c>
      <c r="B80" s="108">
        <v>70</v>
      </c>
      <c r="C80" s="109" t="s">
        <v>353</v>
      </c>
      <c r="D80" s="150" t="s">
        <v>388</v>
      </c>
      <c r="E80" s="109" t="s">
        <v>389</v>
      </c>
      <c r="F80" s="157" t="s">
        <v>390</v>
      </c>
      <c r="G80" s="112">
        <v>527.04</v>
      </c>
      <c r="H80" s="112">
        <v>95.04</v>
      </c>
      <c r="I80" s="143" t="s">
        <v>79</v>
      </c>
      <c r="J80" s="112">
        <f t="shared" si="4"/>
        <v>431.99999999999994</v>
      </c>
      <c r="K80" s="151" t="s">
        <v>391</v>
      </c>
      <c r="L80" s="108">
        <v>2017</v>
      </c>
      <c r="M80" s="108">
        <v>713</v>
      </c>
      <c r="N80" s="109" t="s">
        <v>392</v>
      </c>
      <c r="O80" s="111" t="s">
        <v>247</v>
      </c>
      <c r="P80" s="109" t="s">
        <v>248</v>
      </c>
      <c r="Q80" s="109" t="s">
        <v>80</v>
      </c>
      <c r="R80" s="108" t="s">
        <v>84</v>
      </c>
      <c r="S80" s="111" t="s">
        <v>84</v>
      </c>
      <c r="T80" s="108">
        <v>1010203</v>
      </c>
      <c r="U80" s="108">
        <v>140</v>
      </c>
      <c r="V80" s="108">
        <v>450</v>
      </c>
      <c r="W80" s="108">
        <v>2</v>
      </c>
      <c r="X80" s="113">
        <v>2017</v>
      </c>
      <c r="Y80" s="113">
        <v>46</v>
      </c>
      <c r="Z80" s="113">
        <v>0</v>
      </c>
      <c r="AA80" s="114" t="s">
        <v>336</v>
      </c>
      <c r="AB80" s="108">
        <v>187</v>
      </c>
      <c r="AC80" s="109" t="s">
        <v>336</v>
      </c>
      <c r="AD80" s="152" t="s">
        <v>366</v>
      </c>
      <c r="AE80" s="152" t="s">
        <v>336</v>
      </c>
      <c r="AF80" s="153">
        <f t="shared" si="5"/>
        <v>-29</v>
      </c>
      <c r="AG80" s="154">
        <f t="shared" si="6"/>
        <v>431.99999999999994</v>
      </c>
      <c r="AH80" s="155">
        <f t="shared" si="7"/>
        <v>-12527.999999999998</v>
      </c>
      <c r="AI80" s="156"/>
    </row>
    <row r="81" spans="1:35" ht="156">
      <c r="A81" s="108">
        <v>2017</v>
      </c>
      <c r="B81" s="108">
        <v>71</v>
      </c>
      <c r="C81" s="109" t="s">
        <v>353</v>
      </c>
      <c r="D81" s="150" t="s">
        <v>393</v>
      </c>
      <c r="E81" s="109" t="s">
        <v>191</v>
      </c>
      <c r="F81" s="157" t="s">
        <v>394</v>
      </c>
      <c r="G81" s="112">
        <v>373</v>
      </c>
      <c r="H81" s="112">
        <v>64.38</v>
      </c>
      <c r="I81" s="143" t="s">
        <v>79</v>
      </c>
      <c r="J81" s="112">
        <f t="shared" si="4"/>
        <v>308.62</v>
      </c>
      <c r="K81" s="151" t="s">
        <v>395</v>
      </c>
      <c r="L81" s="108">
        <v>2017</v>
      </c>
      <c r="M81" s="108">
        <v>378</v>
      </c>
      <c r="N81" s="109" t="s">
        <v>254</v>
      </c>
      <c r="O81" s="111" t="s">
        <v>396</v>
      </c>
      <c r="P81" s="109" t="s">
        <v>80</v>
      </c>
      <c r="Q81" s="109" t="s">
        <v>397</v>
      </c>
      <c r="R81" s="108" t="s">
        <v>84</v>
      </c>
      <c r="S81" s="111" t="s">
        <v>84</v>
      </c>
      <c r="T81" s="108">
        <v>1010203</v>
      </c>
      <c r="U81" s="108">
        <v>140</v>
      </c>
      <c r="V81" s="108">
        <v>450</v>
      </c>
      <c r="W81" s="108">
        <v>2</v>
      </c>
      <c r="X81" s="113">
        <v>2017</v>
      </c>
      <c r="Y81" s="113">
        <v>36</v>
      </c>
      <c r="Z81" s="113">
        <v>0</v>
      </c>
      <c r="AA81" s="114" t="s">
        <v>80</v>
      </c>
      <c r="AB81" s="108">
        <v>0</v>
      </c>
      <c r="AC81" s="109" t="s">
        <v>398</v>
      </c>
      <c r="AD81" s="152" t="s">
        <v>191</v>
      </c>
      <c r="AE81" s="152" t="s">
        <v>398</v>
      </c>
      <c r="AF81" s="153">
        <f t="shared" si="5"/>
        <v>76</v>
      </c>
      <c r="AG81" s="154">
        <f t="shared" si="6"/>
        <v>308.62</v>
      </c>
      <c r="AH81" s="155">
        <f t="shared" si="7"/>
        <v>23455.119999999999</v>
      </c>
      <c r="AI81" s="156"/>
    </row>
    <row r="82" spans="1:35" ht="132">
      <c r="A82" s="108">
        <v>2017</v>
      </c>
      <c r="B82" s="108">
        <v>72</v>
      </c>
      <c r="C82" s="109" t="s">
        <v>353</v>
      </c>
      <c r="D82" s="150" t="s">
        <v>399</v>
      </c>
      <c r="E82" s="109" t="s">
        <v>263</v>
      </c>
      <c r="F82" s="157" t="s">
        <v>400</v>
      </c>
      <c r="G82" s="112">
        <v>8505.1</v>
      </c>
      <c r="H82" s="112">
        <v>1533.71</v>
      </c>
      <c r="I82" s="143" t="s">
        <v>79</v>
      </c>
      <c r="J82" s="112">
        <f t="shared" si="4"/>
        <v>6971.39</v>
      </c>
      <c r="K82" s="151" t="s">
        <v>401</v>
      </c>
      <c r="L82" s="108">
        <v>2017</v>
      </c>
      <c r="M82" s="108">
        <v>401</v>
      </c>
      <c r="N82" s="109" t="s">
        <v>266</v>
      </c>
      <c r="O82" s="111" t="s">
        <v>402</v>
      </c>
      <c r="P82" s="109" t="s">
        <v>403</v>
      </c>
      <c r="Q82" s="109" t="s">
        <v>80</v>
      </c>
      <c r="R82" s="108" t="s">
        <v>84</v>
      </c>
      <c r="S82" s="111" t="s">
        <v>84</v>
      </c>
      <c r="T82" s="108">
        <v>2090605</v>
      </c>
      <c r="U82" s="108">
        <v>9070</v>
      </c>
      <c r="V82" s="108">
        <v>12650</v>
      </c>
      <c r="W82" s="108">
        <v>18</v>
      </c>
      <c r="X82" s="113">
        <v>2015</v>
      </c>
      <c r="Y82" s="113">
        <v>158</v>
      </c>
      <c r="Z82" s="113">
        <v>0</v>
      </c>
      <c r="AA82" s="114" t="s">
        <v>80</v>
      </c>
      <c r="AB82" s="108">
        <v>200</v>
      </c>
      <c r="AC82" s="109" t="s">
        <v>404</v>
      </c>
      <c r="AD82" s="152" t="s">
        <v>405</v>
      </c>
      <c r="AE82" s="152" t="s">
        <v>404</v>
      </c>
      <c r="AF82" s="153">
        <f t="shared" si="5"/>
        <v>62</v>
      </c>
      <c r="AG82" s="154">
        <f t="shared" si="6"/>
        <v>6971.39</v>
      </c>
      <c r="AH82" s="155">
        <f t="shared" si="7"/>
        <v>432226.18</v>
      </c>
      <c r="AI82" s="156"/>
    </row>
    <row r="83" spans="1:35">
      <c r="A83" s="108">
        <v>2017</v>
      </c>
      <c r="B83" s="108">
        <v>73</v>
      </c>
      <c r="C83" s="109" t="s">
        <v>178</v>
      </c>
      <c r="D83" s="150" t="s">
        <v>406</v>
      </c>
      <c r="E83" s="109" t="s">
        <v>166</v>
      </c>
      <c r="F83" s="157" t="s">
        <v>100</v>
      </c>
      <c r="G83" s="112">
        <v>234.39</v>
      </c>
      <c r="H83" s="112">
        <v>42.27</v>
      </c>
      <c r="I83" s="143" t="s">
        <v>79</v>
      </c>
      <c r="J83" s="112">
        <f t="shared" si="4"/>
        <v>192.11999999999998</v>
      </c>
      <c r="K83" s="151" t="s">
        <v>80</v>
      </c>
      <c r="L83" s="108">
        <v>2017</v>
      </c>
      <c r="M83" s="108">
        <v>577</v>
      </c>
      <c r="N83" s="109" t="s">
        <v>379</v>
      </c>
      <c r="O83" s="111" t="s">
        <v>164</v>
      </c>
      <c r="P83" s="109" t="s">
        <v>165</v>
      </c>
      <c r="Q83" s="109" t="s">
        <v>80</v>
      </c>
      <c r="R83" s="108" t="s">
        <v>84</v>
      </c>
      <c r="S83" s="111" t="s">
        <v>84</v>
      </c>
      <c r="T83" s="108">
        <v>1010203</v>
      </c>
      <c r="U83" s="108">
        <v>140</v>
      </c>
      <c r="V83" s="108">
        <v>450</v>
      </c>
      <c r="W83" s="108">
        <v>2</v>
      </c>
      <c r="X83" s="113">
        <v>2017</v>
      </c>
      <c r="Y83" s="113">
        <v>86</v>
      </c>
      <c r="Z83" s="113">
        <v>0</v>
      </c>
      <c r="AA83" s="114" t="s">
        <v>336</v>
      </c>
      <c r="AB83" s="108">
        <v>174</v>
      </c>
      <c r="AC83" s="109" t="s">
        <v>336</v>
      </c>
      <c r="AD83" s="152" t="s">
        <v>407</v>
      </c>
      <c r="AE83" s="152" t="s">
        <v>336</v>
      </c>
      <c r="AF83" s="153">
        <f t="shared" si="5"/>
        <v>-28</v>
      </c>
      <c r="AG83" s="154">
        <f t="shared" si="6"/>
        <v>192.11999999999998</v>
      </c>
      <c r="AH83" s="155">
        <f t="shared" si="7"/>
        <v>-5379.36</v>
      </c>
      <c r="AI83" s="156"/>
    </row>
    <row r="84" spans="1:35">
      <c r="A84" s="108">
        <v>2017</v>
      </c>
      <c r="B84" s="108">
        <v>73</v>
      </c>
      <c r="C84" s="109" t="s">
        <v>178</v>
      </c>
      <c r="D84" s="150" t="s">
        <v>406</v>
      </c>
      <c r="E84" s="109" t="s">
        <v>166</v>
      </c>
      <c r="F84" s="157" t="s">
        <v>100</v>
      </c>
      <c r="G84" s="112">
        <v>109.8</v>
      </c>
      <c r="H84" s="112">
        <v>19.8</v>
      </c>
      <c r="I84" s="143" t="s">
        <v>79</v>
      </c>
      <c r="J84" s="112">
        <f t="shared" si="4"/>
        <v>90</v>
      </c>
      <c r="K84" s="151" t="s">
        <v>408</v>
      </c>
      <c r="L84" s="108">
        <v>2017</v>
      </c>
      <c r="M84" s="108">
        <v>577</v>
      </c>
      <c r="N84" s="109" t="s">
        <v>379</v>
      </c>
      <c r="O84" s="111" t="s">
        <v>164</v>
      </c>
      <c r="P84" s="109" t="s">
        <v>165</v>
      </c>
      <c r="Q84" s="109" t="s">
        <v>80</v>
      </c>
      <c r="R84" s="108" t="s">
        <v>84</v>
      </c>
      <c r="S84" s="111" t="s">
        <v>84</v>
      </c>
      <c r="T84" s="108">
        <v>1010203</v>
      </c>
      <c r="U84" s="108">
        <v>140</v>
      </c>
      <c r="V84" s="108">
        <v>450</v>
      </c>
      <c r="W84" s="108">
        <v>2</v>
      </c>
      <c r="X84" s="113">
        <v>2017</v>
      </c>
      <c r="Y84" s="113">
        <v>22</v>
      </c>
      <c r="Z84" s="113">
        <v>0</v>
      </c>
      <c r="AA84" s="114" t="s">
        <v>336</v>
      </c>
      <c r="AB84" s="108">
        <v>173</v>
      </c>
      <c r="AC84" s="109" t="s">
        <v>336</v>
      </c>
      <c r="AD84" s="152" t="s">
        <v>305</v>
      </c>
      <c r="AE84" s="152" t="s">
        <v>336</v>
      </c>
      <c r="AF84" s="153">
        <f t="shared" si="5"/>
        <v>12</v>
      </c>
      <c r="AG84" s="154">
        <f t="shared" si="6"/>
        <v>90</v>
      </c>
      <c r="AH84" s="155">
        <f t="shared" si="7"/>
        <v>1080</v>
      </c>
      <c r="AI84" s="156"/>
    </row>
    <row r="85" spans="1:35" ht="36">
      <c r="A85" s="108">
        <v>2017</v>
      </c>
      <c r="B85" s="108">
        <v>74</v>
      </c>
      <c r="C85" s="109" t="s">
        <v>336</v>
      </c>
      <c r="D85" s="150" t="s">
        <v>409</v>
      </c>
      <c r="E85" s="109" t="s">
        <v>278</v>
      </c>
      <c r="F85" s="157" t="s">
        <v>410</v>
      </c>
      <c r="G85" s="112">
        <v>369.16</v>
      </c>
      <c r="H85" s="112">
        <v>66.569999999999993</v>
      </c>
      <c r="I85" s="143" t="s">
        <v>79</v>
      </c>
      <c r="J85" s="112">
        <f t="shared" si="4"/>
        <v>302.59000000000003</v>
      </c>
      <c r="K85" s="151" t="s">
        <v>411</v>
      </c>
      <c r="L85" s="108">
        <v>2017</v>
      </c>
      <c r="M85" s="108">
        <v>671</v>
      </c>
      <c r="N85" s="109" t="s">
        <v>343</v>
      </c>
      <c r="O85" s="111" t="s">
        <v>412</v>
      </c>
      <c r="P85" s="109" t="s">
        <v>413</v>
      </c>
      <c r="Q85" s="109" t="s">
        <v>413</v>
      </c>
      <c r="R85" s="108" t="s">
        <v>84</v>
      </c>
      <c r="S85" s="111" t="s">
        <v>84</v>
      </c>
      <c r="T85" s="108">
        <v>1010203</v>
      </c>
      <c r="U85" s="108">
        <v>140</v>
      </c>
      <c r="V85" s="108">
        <v>450</v>
      </c>
      <c r="W85" s="108">
        <v>2</v>
      </c>
      <c r="X85" s="113">
        <v>2017</v>
      </c>
      <c r="Y85" s="113">
        <v>87</v>
      </c>
      <c r="Z85" s="113">
        <v>0</v>
      </c>
      <c r="AA85" s="114" t="s">
        <v>336</v>
      </c>
      <c r="AB85" s="108">
        <v>180</v>
      </c>
      <c r="AC85" s="109" t="s">
        <v>336</v>
      </c>
      <c r="AD85" s="152" t="s">
        <v>414</v>
      </c>
      <c r="AE85" s="152" t="s">
        <v>336</v>
      </c>
      <c r="AF85" s="153">
        <f t="shared" si="5"/>
        <v>-43</v>
      </c>
      <c r="AG85" s="154">
        <f t="shared" si="6"/>
        <v>302.59000000000003</v>
      </c>
      <c r="AH85" s="155">
        <f t="shared" si="7"/>
        <v>-13011.37</v>
      </c>
      <c r="AI85" s="156"/>
    </row>
    <row r="86" spans="1:35" ht="72">
      <c r="A86" s="108">
        <v>2017</v>
      </c>
      <c r="B86" s="108">
        <v>75</v>
      </c>
      <c r="C86" s="109" t="s">
        <v>404</v>
      </c>
      <c r="D86" s="150" t="s">
        <v>415</v>
      </c>
      <c r="E86" s="109" t="s">
        <v>416</v>
      </c>
      <c r="F86" s="157" t="s">
        <v>417</v>
      </c>
      <c r="G86" s="112">
        <v>3733.2</v>
      </c>
      <c r="H86" s="112">
        <v>673.2</v>
      </c>
      <c r="I86" s="143" t="s">
        <v>79</v>
      </c>
      <c r="J86" s="112">
        <f t="shared" si="4"/>
        <v>3060</v>
      </c>
      <c r="K86" s="151" t="s">
        <v>80</v>
      </c>
      <c r="L86" s="108">
        <v>2016</v>
      </c>
      <c r="M86" s="108">
        <v>1397</v>
      </c>
      <c r="N86" s="109" t="s">
        <v>418</v>
      </c>
      <c r="O86" s="111" t="s">
        <v>419</v>
      </c>
      <c r="P86" s="109" t="s">
        <v>420</v>
      </c>
      <c r="Q86" s="109" t="s">
        <v>421</v>
      </c>
      <c r="R86" s="108" t="s">
        <v>84</v>
      </c>
      <c r="S86" s="111" t="s">
        <v>84</v>
      </c>
      <c r="T86" s="108">
        <v>1110703</v>
      </c>
      <c r="U86" s="108">
        <v>4980</v>
      </c>
      <c r="V86" s="108">
        <v>4980</v>
      </c>
      <c r="W86" s="108">
        <v>99</v>
      </c>
      <c r="X86" s="113">
        <v>2017</v>
      </c>
      <c r="Y86" s="113">
        <v>62</v>
      </c>
      <c r="Z86" s="113">
        <v>0</v>
      </c>
      <c r="AA86" s="114" t="s">
        <v>80</v>
      </c>
      <c r="AB86" s="108">
        <v>201</v>
      </c>
      <c r="AC86" s="109" t="s">
        <v>404</v>
      </c>
      <c r="AD86" s="152" t="s">
        <v>422</v>
      </c>
      <c r="AE86" s="152" t="s">
        <v>404</v>
      </c>
      <c r="AF86" s="153">
        <f t="shared" si="5"/>
        <v>287</v>
      </c>
      <c r="AG86" s="154">
        <f t="shared" si="6"/>
        <v>3060</v>
      </c>
      <c r="AH86" s="155">
        <f t="shared" si="7"/>
        <v>878220</v>
      </c>
      <c r="AI86" s="156"/>
    </row>
    <row r="87" spans="1:35" ht="24">
      <c r="A87" s="108">
        <v>2017</v>
      </c>
      <c r="B87" s="108">
        <v>76</v>
      </c>
      <c r="C87" s="109" t="s">
        <v>423</v>
      </c>
      <c r="D87" s="150" t="s">
        <v>424</v>
      </c>
      <c r="E87" s="109" t="s">
        <v>407</v>
      </c>
      <c r="F87" s="157" t="s">
        <v>425</v>
      </c>
      <c r="G87" s="112">
        <v>597.79999999999995</v>
      </c>
      <c r="H87" s="112">
        <v>107.8</v>
      </c>
      <c r="I87" s="143" t="s">
        <v>79</v>
      </c>
      <c r="J87" s="112">
        <f t="shared" si="4"/>
        <v>489.99999999999994</v>
      </c>
      <c r="K87" s="151" t="s">
        <v>426</v>
      </c>
      <c r="L87" s="108">
        <v>2017</v>
      </c>
      <c r="M87" s="108">
        <v>1009</v>
      </c>
      <c r="N87" s="109" t="s">
        <v>423</v>
      </c>
      <c r="O87" s="111" t="s">
        <v>247</v>
      </c>
      <c r="P87" s="109" t="s">
        <v>248</v>
      </c>
      <c r="Q87" s="109" t="s">
        <v>80</v>
      </c>
      <c r="R87" s="108" t="s">
        <v>84</v>
      </c>
      <c r="S87" s="111" t="s">
        <v>84</v>
      </c>
      <c r="T87" s="108">
        <v>1010203</v>
      </c>
      <c r="U87" s="108">
        <v>140</v>
      </c>
      <c r="V87" s="108">
        <v>450</v>
      </c>
      <c r="W87" s="108">
        <v>2</v>
      </c>
      <c r="X87" s="113">
        <v>2017</v>
      </c>
      <c r="Y87" s="113">
        <v>83</v>
      </c>
      <c r="Z87" s="113">
        <v>0</v>
      </c>
      <c r="AA87" s="114" t="s">
        <v>423</v>
      </c>
      <c r="AB87" s="108">
        <v>219</v>
      </c>
      <c r="AC87" s="109" t="s">
        <v>427</v>
      </c>
      <c r="AD87" s="152" t="s">
        <v>428</v>
      </c>
      <c r="AE87" s="152" t="s">
        <v>427</v>
      </c>
      <c r="AF87" s="153">
        <f t="shared" si="5"/>
        <v>-46</v>
      </c>
      <c r="AG87" s="154">
        <f t="shared" si="6"/>
        <v>489.99999999999994</v>
      </c>
      <c r="AH87" s="155">
        <f t="shared" si="7"/>
        <v>-22539.999999999996</v>
      </c>
      <c r="AI87" s="156"/>
    </row>
    <row r="88" spans="1:35" ht="36">
      <c r="A88" s="108">
        <v>2017</v>
      </c>
      <c r="B88" s="108">
        <v>77</v>
      </c>
      <c r="C88" s="109" t="s">
        <v>423</v>
      </c>
      <c r="D88" s="150" t="s">
        <v>429</v>
      </c>
      <c r="E88" s="109" t="s">
        <v>407</v>
      </c>
      <c r="F88" s="157" t="s">
        <v>430</v>
      </c>
      <c r="G88" s="112">
        <v>287.39999999999998</v>
      </c>
      <c r="H88" s="112">
        <v>51.83</v>
      </c>
      <c r="I88" s="143" t="s">
        <v>79</v>
      </c>
      <c r="J88" s="112">
        <f t="shared" si="4"/>
        <v>235.57</v>
      </c>
      <c r="K88" s="151" t="s">
        <v>230</v>
      </c>
      <c r="L88" s="108">
        <v>2017</v>
      </c>
      <c r="M88" s="108">
        <v>1025</v>
      </c>
      <c r="N88" s="109" t="s">
        <v>423</v>
      </c>
      <c r="O88" s="111" t="s">
        <v>150</v>
      </c>
      <c r="P88" s="109" t="s">
        <v>151</v>
      </c>
      <c r="Q88" s="109" t="s">
        <v>80</v>
      </c>
      <c r="R88" s="108" t="s">
        <v>84</v>
      </c>
      <c r="S88" s="111" t="s">
        <v>84</v>
      </c>
      <c r="T88" s="108">
        <v>1010204</v>
      </c>
      <c r="U88" s="108">
        <v>150</v>
      </c>
      <c r="V88" s="108">
        <v>470</v>
      </c>
      <c r="W88" s="108">
        <v>99</v>
      </c>
      <c r="X88" s="113">
        <v>2017</v>
      </c>
      <c r="Y88" s="113">
        <v>24</v>
      </c>
      <c r="Z88" s="113">
        <v>0</v>
      </c>
      <c r="AA88" s="114" t="s">
        <v>423</v>
      </c>
      <c r="AB88" s="108">
        <v>218</v>
      </c>
      <c r="AC88" s="109" t="s">
        <v>427</v>
      </c>
      <c r="AD88" s="152" t="s">
        <v>431</v>
      </c>
      <c r="AE88" s="152" t="s">
        <v>427</v>
      </c>
      <c r="AF88" s="153">
        <f t="shared" si="5"/>
        <v>-18</v>
      </c>
      <c r="AG88" s="154">
        <f t="shared" si="6"/>
        <v>235.57</v>
      </c>
      <c r="AH88" s="155">
        <f t="shared" si="7"/>
        <v>-4240.26</v>
      </c>
      <c r="AI88" s="156"/>
    </row>
    <row r="89" spans="1:35" ht="48">
      <c r="A89" s="108">
        <v>2017</v>
      </c>
      <c r="B89" s="108">
        <v>78</v>
      </c>
      <c r="C89" s="109" t="s">
        <v>423</v>
      </c>
      <c r="D89" s="150" t="s">
        <v>432</v>
      </c>
      <c r="E89" s="109" t="s">
        <v>353</v>
      </c>
      <c r="F89" s="157" t="s">
        <v>433</v>
      </c>
      <c r="G89" s="112">
        <v>103.7</v>
      </c>
      <c r="H89" s="112">
        <v>18.7</v>
      </c>
      <c r="I89" s="143" t="s">
        <v>79</v>
      </c>
      <c r="J89" s="112">
        <f t="shared" si="4"/>
        <v>85</v>
      </c>
      <c r="K89" s="151" t="s">
        <v>230</v>
      </c>
      <c r="L89" s="108">
        <v>2017</v>
      </c>
      <c r="M89" s="108">
        <v>809</v>
      </c>
      <c r="N89" s="109" t="s">
        <v>434</v>
      </c>
      <c r="O89" s="111" t="s">
        <v>150</v>
      </c>
      <c r="P89" s="109" t="s">
        <v>151</v>
      </c>
      <c r="Q89" s="109" t="s">
        <v>80</v>
      </c>
      <c r="R89" s="108" t="s">
        <v>84</v>
      </c>
      <c r="S89" s="111" t="s">
        <v>84</v>
      </c>
      <c r="T89" s="108">
        <v>1010204</v>
      </c>
      <c r="U89" s="108">
        <v>150</v>
      </c>
      <c r="V89" s="108">
        <v>470</v>
      </c>
      <c r="W89" s="108">
        <v>99</v>
      </c>
      <c r="X89" s="113">
        <v>2017</v>
      </c>
      <c r="Y89" s="113">
        <v>24</v>
      </c>
      <c r="Z89" s="113">
        <v>0</v>
      </c>
      <c r="AA89" s="114" t="s">
        <v>423</v>
      </c>
      <c r="AB89" s="108">
        <v>218</v>
      </c>
      <c r="AC89" s="109" t="s">
        <v>427</v>
      </c>
      <c r="AD89" s="152" t="s">
        <v>366</v>
      </c>
      <c r="AE89" s="152" t="s">
        <v>427</v>
      </c>
      <c r="AF89" s="153">
        <f t="shared" si="5"/>
        <v>13</v>
      </c>
      <c r="AG89" s="154">
        <f t="shared" si="6"/>
        <v>85</v>
      </c>
      <c r="AH89" s="155">
        <f t="shared" si="7"/>
        <v>1105</v>
      </c>
      <c r="AI89" s="156"/>
    </row>
    <row r="90" spans="1:35" ht="24">
      <c r="A90" s="108">
        <v>2017</v>
      </c>
      <c r="B90" s="108">
        <v>79</v>
      </c>
      <c r="C90" s="109" t="s">
        <v>423</v>
      </c>
      <c r="D90" s="150" t="s">
        <v>435</v>
      </c>
      <c r="E90" s="109" t="s">
        <v>436</v>
      </c>
      <c r="F90" s="157" t="s">
        <v>437</v>
      </c>
      <c r="G90" s="112">
        <v>406.35</v>
      </c>
      <c r="H90" s="112">
        <v>73.28</v>
      </c>
      <c r="I90" s="143" t="s">
        <v>79</v>
      </c>
      <c r="J90" s="112">
        <f t="shared" si="4"/>
        <v>333.07000000000005</v>
      </c>
      <c r="K90" s="151" t="s">
        <v>230</v>
      </c>
      <c r="L90" s="108">
        <v>2017</v>
      </c>
      <c r="M90" s="108">
        <v>945</v>
      </c>
      <c r="N90" s="109" t="s">
        <v>404</v>
      </c>
      <c r="O90" s="111" t="s">
        <v>150</v>
      </c>
      <c r="P90" s="109" t="s">
        <v>151</v>
      </c>
      <c r="Q90" s="109" t="s">
        <v>80</v>
      </c>
      <c r="R90" s="108" t="s">
        <v>84</v>
      </c>
      <c r="S90" s="111" t="s">
        <v>84</v>
      </c>
      <c r="T90" s="108">
        <v>1010204</v>
      </c>
      <c r="U90" s="108">
        <v>150</v>
      </c>
      <c r="V90" s="108">
        <v>470</v>
      </c>
      <c r="W90" s="108">
        <v>99</v>
      </c>
      <c r="X90" s="113">
        <v>2017</v>
      </c>
      <c r="Y90" s="113">
        <v>24</v>
      </c>
      <c r="Z90" s="113">
        <v>0</v>
      </c>
      <c r="AA90" s="114" t="s">
        <v>423</v>
      </c>
      <c r="AB90" s="108">
        <v>218</v>
      </c>
      <c r="AC90" s="109" t="s">
        <v>427</v>
      </c>
      <c r="AD90" s="152" t="s">
        <v>235</v>
      </c>
      <c r="AE90" s="152" t="s">
        <v>427</v>
      </c>
      <c r="AF90" s="153">
        <f t="shared" si="5"/>
        <v>74</v>
      </c>
      <c r="AG90" s="154">
        <f t="shared" si="6"/>
        <v>333.07000000000005</v>
      </c>
      <c r="AH90" s="155">
        <f t="shared" si="7"/>
        <v>24647.180000000004</v>
      </c>
      <c r="AI90" s="156"/>
    </row>
    <row r="91" spans="1:35" ht="60">
      <c r="A91" s="108">
        <v>2017</v>
      </c>
      <c r="B91" s="108">
        <v>80</v>
      </c>
      <c r="C91" s="109" t="s">
        <v>423</v>
      </c>
      <c r="D91" s="150" t="s">
        <v>438</v>
      </c>
      <c r="E91" s="109" t="s">
        <v>366</v>
      </c>
      <c r="F91" s="157" t="s">
        <v>107</v>
      </c>
      <c r="G91" s="112">
        <v>94.86</v>
      </c>
      <c r="H91" s="112">
        <v>17.11</v>
      </c>
      <c r="I91" s="143" t="s">
        <v>79</v>
      </c>
      <c r="J91" s="112">
        <f t="shared" si="4"/>
        <v>77.75</v>
      </c>
      <c r="K91" s="151" t="s">
        <v>298</v>
      </c>
      <c r="L91" s="108">
        <v>2017</v>
      </c>
      <c r="M91" s="108">
        <v>1008</v>
      </c>
      <c r="N91" s="109" t="s">
        <v>423</v>
      </c>
      <c r="O91" s="111" t="s">
        <v>299</v>
      </c>
      <c r="P91" s="109" t="s">
        <v>300</v>
      </c>
      <c r="Q91" s="109" t="s">
        <v>80</v>
      </c>
      <c r="R91" s="108" t="s">
        <v>84</v>
      </c>
      <c r="S91" s="111" t="s">
        <v>84</v>
      </c>
      <c r="T91" s="108">
        <v>1080203</v>
      </c>
      <c r="U91" s="108">
        <v>2890</v>
      </c>
      <c r="V91" s="108">
        <v>7430</v>
      </c>
      <c r="W91" s="108">
        <v>99</v>
      </c>
      <c r="X91" s="113">
        <v>2017</v>
      </c>
      <c r="Y91" s="113">
        <v>47</v>
      </c>
      <c r="Z91" s="113">
        <v>0</v>
      </c>
      <c r="AA91" s="114" t="s">
        <v>423</v>
      </c>
      <c r="AB91" s="108">
        <v>220</v>
      </c>
      <c r="AC91" s="109" t="s">
        <v>427</v>
      </c>
      <c r="AD91" s="152" t="s">
        <v>439</v>
      </c>
      <c r="AE91" s="152" t="s">
        <v>427</v>
      </c>
      <c r="AF91" s="153">
        <f t="shared" si="5"/>
        <v>-37</v>
      </c>
      <c r="AG91" s="154">
        <f t="shared" si="6"/>
        <v>77.75</v>
      </c>
      <c r="AH91" s="155">
        <f t="shared" si="7"/>
        <v>-2876.75</v>
      </c>
      <c r="AI91" s="156"/>
    </row>
    <row r="92" spans="1:35" ht="48">
      <c r="A92" s="108">
        <v>2017</v>
      </c>
      <c r="B92" s="108">
        <v>81</v>
      </c>
      <c r="C92" s="109" t="s">
        <v>423</v>
      </c>
      <c r="D92" s="150" t="s">
        <v>440</v>
      </c>
      <c r="E92" s="109" t="s">
        <v>178</v>
      </c>
      <c r="F92" s="157" t="s">
        <v>289</v>
      </c>
      <c r="G92" s="112">
        <v>94.86</v>
      </c>
      <c r="H92" s="112">
        <v>17.11</v>
      </c>
      <c r="I92" s="143" t="s">
        <v>79</v>
      </c>
      <c r="J92" s="112">
        <f t="shared" si="4"/>
        <v>77.75</v>
      </c>
      <c r="K92" s="151" t="s">
        <v>298</v>
      </c>
      <c r="L92" s="108">
        <v>2017</v>
      </c>
      <c r="M92" s="108">
        <v>818</v>
      </c>
      <c r="N92" s="109" t="s">
        <v>434</v>
      </c>
      <c r="O92" s="111" t="s">
        <v>299</v>
      </c>
      <c r="P92" s="109" t="s">
        <v>300</v>
      </c>
      <c r="Q92" s="109" t="s">
        <v>80</v>
      </c>
      <c r="R92" s="108" t="s">
        <v>84</v>
      </c>
      <c r="S92" s="111" t="s">
        <v>84</v>
      </c>
      <c r="T92" s="108">
        <v>1080203</v>
      </c>
      <c r="U92" s="108">
        <v>2890</v>
      </c>
      <c r="V92" s="108">
        <v>7430</v>
      </c>
      <c r="W92" s="108">
        <v>99</v>
      </c>
      <c r="X92" s="113">
        <v>2017</v>
      </c>
      <c r="Y92" s="113">
        <v>47</v>
      </c>
      <c r="Z92" s="113">
        <v>0</v>
      </c>
      <c r="AA92" s="114" t="s">
        <v>423</v>
      </c>
      <c r="AB92" s="108">
        <v>220</v>
      </c>
      <c r="AC92" s="109" t="s">
        <v>427</v>
      </c>
      <c r="AD92" s="152" t="s">
        <v>441</v>
      </c>
      <c r="AE92" s="152" t="s">
        <v>427</v>
      </c>
      <c r="AF92" s="153">
        <f t="shared" si="5"/>
        <v>-7</v>
      </c>
      <c r="AG92" s="154">
        <f t="shared" si="6"/>
        <v>77.75</v>
      </c>
      <c r="AH92" s="155">
        <f t="shared" si="7"/>
        <v>-544.25</v>
      </c>
      <c r="AI92" s="156"/>
    </row>
    <row r="93" spans="1:35">
      <c r="A93" s="108">
        <v>2017</v>
      </c>
      <c r="B93" s="108">
        <v>82</v>
      </c>
      <c r="C93" s="109" t="s">
        <v>423</v>
      </c>
      <c r="D93" s="150" t="s">
        <v>442</v>
      </c>
      <c r="E93" s="109" t="s">
        <v>366</v>
      </c>
      <c r="F93" s="157" t="s">
        <v>114</v>
      </c>
      <c r="G93" s="112">
        <v>36.6</v>
      </c>
      <c r="H93" s="112">
        <v>6.6</v>
      </c>
      <c r="I93" s="143" t="s">
        <v>79</v>
      </c>
      <c r="J93" s="112">
        <f t="shared" si="4"/>
        <v>30</v>
      </c>
      <c r="K93" s="151" t="s">
        <v>115</v>
      </c>
      <c r="L93" s="108">
        <v>2017</v>
      </c>
      <c r="M93" s="108">
        <v>1010</v>
      </c>
      <c r="N93" s="109" t="s">
        <v>423</v>
      </c>
      <c r="O93" s="111" t="s">
        <v>116</v>
      </c>
      <c r="P93" s="109" t="s">
        <v>117</v>
      </c>
      <c r="Q93" s="109" t="s">
        <v>80</v>
      </c>
      <c r="R93" s="108" t="s">
        <v>84</v>
      </c>
      <c r="S93" s="111" t="s">
        <v>84</v>
      </c>
      <c r="T93" s="108">
        <v>1010203</v>
      </c>
      <c r="U93" s="108">
        <v>140</v>
      </c>
      <c r="V93" s="108">
        <v>450</v>
      </c>
      <c r="W93" s="108">
        <v>4</v>
      </c>
      <c r="X93" s="113">
        <v>2017</v>
      </c>
      <c r="Y93" s="113">
        <v>3</v>
      </c>
      <c r="Z93" s="113">
        <v>0</v>
      </c>
      <c r="AA93" s="114" t="s">
        <v>423</v>
      </c>
      <c r="AB93" s="108">
        <v>214</v>
      </c>
      <c r="AC93" s="109" t="s">
        <v>427</v>
      </c>
      <c r="AD93" s="152" t="s">
        <v>431</v>
      </c>
      <c r="AE93" s="152" t="s">
        <v>427</v>
      </c>
      <c r="AF93" s="153">
        <f t="shared" si="5"/>
        <v>-18</v>
      </c>
      <c r="AG93" s="154">
        <f t="shared" si="6"/>
        <v>30</v>
      </c>
      <c r="AH93" s="155">
        <f t="shared" si="7"/>
        <v>-540</v>
      </c>
      <c r="AI93" s="156"/>
    </row>
    <row r="94" spans="1:35">
      <c r="A94" s="108">
        <v>2017</v>
      </c>
      <c r="B94" s="108">
        <v>83</v>
      </c>
      <c r="C94" s="109" t="s">
        <v>423</v>
      </c>
      <c r="D94" s="150" t="s">
        <v>443</v>
      </c>
      <c r="E94" s="109" t="s">
        <v>444</v>
      </c>
      <c r="F94" s="157" t="s">
        <v>445</v>
      </c>
      <c r="G94" s="112">
        <v>9028</v>
      </c>
      <c r="H94" s="112">
        <v>1628</v>
      </c>
      <c r="I94" s="143" t="s">
        <v>79</v>
      </c>
      <c r="J94" s="112">
        <f t="shared" si="4"/>
        <v>7400</v>
      </c>
      <c r="K94" s="151" t="s">
        <v>80</v>
      </c>
      <c r="L94" s="108">
        <v>2017</v>
      </c>
      <c r="M94" s="108">
        <v>840</v>
      </c>
      <c r="N94" s="109" t="s">
        <v>446</v>
      </c>
      <c r="O94" s="111" t="s">
        <v>447</v>
      </c>
      <c r="P94" s="109" t="s">
        <v>448</v>
      </c>
      <c r="Q94" s="109" t="s">
        <v>449</v>
      </c>
      <c r="R94" s="108" t="s">
        <v>84</v>
      </c>
      <c r="S94" s="111" t="s">
        <v>84</v>
      </c>
      <c r="T94" s="108">
        <v>2080101</v>
      </c>
      <c r="U94" s="108">
        <v>8230</v>
      </c>
      <c r="V94" s="108">
        <v>9950</v>
      </c>
      <c r="W94" s="108">
        <v>1</v>
      </c>
      <c r="X94" s="113">
        <v>2016</v>
      </c>
      <c r="Y94" s="113">
        <v>233</v>
      </c>
      <c r="Z94" s="113">
        <v>0</v>
      </c>
      <c r="AA94" s="114" t="s">
        <v>434</v>
      </c>
      <c r="AB94" s="108">
        <v>249</v>
      </c>
      <c r="AC94" s="109" t="s">
        <v>450</v>
      </c>
      <c r="AD94" s="152" t="s">
        <v>451</v>
      </c>
      <c r="AE94" s="152" t="s">
        <v>450</v>
      </c>
      <c r="AF94" s="153">
        <f t="shared" si="5"/>
        <v>54</v>
      </c>
      <c r="AG94" s="154">
        <f t="shared" si="6"/>
        <v>7400</v>
      </c>
      <c r="AH94" s="155">
        <f t="shared" si="7"/>
        <v>399600</v>
      </c>
      <c r="AI94" s="156"/>
    </row>
    <row r="95" spans="1:35" ht="192">
      <c r="A95" s="108">
        <v>2017</v>
      </c>
      <c r="B95" s="108">
        <v>84</v>
      </c>
      <c r="C95" s="109" t="s">
        <v>423</v>
      </c>
      <c r="D95" s="150" t="s">
        <v>452</v>
      </c>
      <c r="E95" s="109" t="s">
        <v>434</v>
      </c>
      <c r="F95" s="157" t="s">
        <v>453</v>
      </c>
      <c r="G95" s="112">
        <v>16984.990000000002</v>
      </c>
      <c r="H95" s="112">
        <v>3062.87</v>
      </c>
      <c r="I95" s="143" t="s">
        <v>79</v>
      </c>
      <c r="J95" s="112">
        <f t="shared" si="4"/>
        <v>13922.120000000003</v>
      </c>
      <c r="K95" s="151" t="s">
        <v>454</v>
      </c>
      <c r="L95" s="108">
        <v>2017</v>
      </c>
      <c r="M95" s="108">
        <v>838</v>
      </c>
      <c r="N95" s="109" t="s">
        <v>434</v>
      </c>
      <c r="O95" s="111" t="s">
        <v>455</v>
      </c>
      <c r="P95" s="109" t="s">
        <v>456</v>
      </c>
      <c r="Q95" s="109" t="s">
        <v>80</v>
      </c>
      <c r="R95" s="108" t="s">
        <v>84</v>
      </c>
      <c r="S95" s="111" t="s">
        <v>84</v>
      </c>
      <c r="T95" s="108">
        <v>2080101</v>
      </c>
      <c r="U95" s="108">
        <v>8230</v>
      </c>
      <c r="V95" s="108">
        <v>9950</v>
      </c>
      <c r="W95" s="108">
        <v>1</v>
      </c>
      <c r="X95" s="113">
        <v>2016</v>
      </c>
      <c r="Y95" s="113">
        <v>233</v>
      </c>
      <c r="Z95" s="113">
        <v>0</v>
      </c>
      <c r="AA95" s="114" t="s">
        <v>441</v>
      </c>
      <c r="AB95" s="108">
        <v>237</v>
      </c>
      <c r="AC95" s="109" t="s">
        <v>441</v>
      </c>
      <c r="AD95" s="152" t="s">
        <v>366</v>
      </c>
      <c r="AE95" s="152" t="s">
        <v>441</v>
      </c>
      <c r="AF95" s="153">
        <f t="shared" si="5"/>
        <v>20</v>
      </c>
      <c r="AG95" s="154">
        <f t="shared" si="6"/>
        <v>13922.120000000003</v>
      </c>
      <c r="AH95" s="155">
        <f t="shared" si="7"/>
        <v>278442.40000000002</v>
      </c>
      <c r="AI95" s="156"/>
    </row>
    <row r="96" spans="1:35" ht="216">
      <c r="A96" s="108">
        <v>2017</v>
      </c>
      <c r="B96" s="108">
        <v>85</v>
      </c>
      <c r="C96" s="109" t="s">
        <v>423</v>
      </c>
      <c r="D96" s="150" t="s">
        <v>457</v>
      </c>
      <c r="E96" s="109" t="s">
        <v>458</v>
      </c>
      <c r="F96" s="158" t="s">
        <v>459</v>
      </c>
      <c r="G96" s="112">
        <v>866.25</v>
      </c>
      <c r="H96" s="112">
        <v>156.21</v>
      </c>
      <c r="I96" s="143" t="s">
        <v>79</v>
      </c>
      <c r="J96" s="112">
        <f t="shared" si="4"/>
        <v>710.04</v>
      </c>
      <c r="K96" s="151" t="s">
        <v>460</v>
      </c>
      <c r="L96" s="108">
        <v>2017</v>
      </c>
      <c r="M96" s="108">
        <v>817</v>
      </c>
      <c r="N96" s="109" t="s">
        <v>434</v>
      </c>
      <c r="O96" s="111" t="s">
        <v>461</v>
      </c>
      <c r="P96" s="109" t="s">
        <v>462</v>
      </c>
      <c r="Q96" s="109" t="s">
        <v>463</v>
      </c>
      <c r="R96" s="108" t="s">
        <v>84</v>
      </c>
      <c r="S96" s="111" t="s">
        <v>84</v>
      </c>
      <c r="T96" s="108">
        <v>2080101</v>
      </c>
      <c r="U96" s="108">
        <v>8230</v>
      </c>
      <c r="V96" s="108">
        <v>9950</v>
      </c>
      <c r="W96" s="108">
        <v>1</v>
      </c>
      <c r="X96" s="113">
        <v>2016</v>
      </c>
      <c r="Y96" s="113">
        <v>233</v>
      </c>
      <c r="Z96" s="113">
        <v>0</v>
      </c>
      <c r="AA96" s="114" t="s">
        <v>80</v>
      </c>
      <c r="AB96" s="108">
        <v>233</v>
      </c>
      <c r="AC96" s="109" t="s">
        <v>441</v>
      </c>
      <c r="AD96" s="152" t="s">
        <v>464</v>
      </c>
      <c r="AE96" s="152" t="s">
        <v>441</v>
      </c>
      <c r="AF96" s="153">
        <f t="shared" si="5"/>
        <v>19</v>
      </c>
      <c r="AG96" s="154">
        <f t="shared" si="6"/>
        <v>710.04</v>
      </c>
      <c r="AH96" s="155">
        <f t="shared" si="7"/>
        <v>13490.759999999998</v>
      </c>
      <c r="AI96" s="156"/>
    </row>
    <row r="97" spans="1:35" ht="144">
      <c r="A97" s="108">
        <v>2017</v>
      </c>
      <c r="B97" s="108">
        <v>86</v>
      </c>
      <c r="C97" s="109" t="s">
        <v>423</v>
      </c>
      <c r="D97" s="150" t="s">
        <v>465</v>
      </c>
      <c r="E97" s="109" t="s">
        <v>458</v>
      </c>
      <c r="F97" s="157" t="s">
        <v>466</v>
      </c>
      <c r="G97" s="112">
        <v>460.43</v>
      </c>
      <c r="H97" s="112">
        <v>83.03</v>
      </c>
      <c r="I97" s="143" t="s">
        <v>79</v>
      </c>
      <c r="J97" s="112">
        <f t="shared" si="4"/>
        <v>377.4</v>
      </c>
      <c r="K97" s="151" t="s">
        <v>467</v>
      </c>
      <c r="L97" s="108">
        <v>2017</v>
      </c>
      <c r="M97" s="108">
        <v>816</v>
      </c>
      <c r="N97" s="109" t="s">
        <v>434</v>
      </c>
      <c r="O97" s="111" t="s">
        <v>461</v>
      </c>
      <c r="P97" s="109" t="s">
        <v>462</v>
      </c>
      <c r="Q97" s="109" t="s">
        <v>463</v>
      </c>
      <c r="R97" s="108" t="s">
        <v>84</v>
      </c>
      <c r="S97" s="111" t="s">
        <v>84</v>
      </c>
      <c r="T97" s="108">
        <v>2080101</v>
      </c>
      <c r="U97" s="108">
        <v>8230</v>
      </c>
      <c r="V97" s="108">
        <v>9950</v>
      </c>
      <c r="W97" s="108">
        <v>1</v>
      </c>
      <c r="X97" s="113">
        <v>2016</v>
      </c>
      <c r="Y97" s="113">
        <v>233</v>
      </c>
      <c r="Z97" s="113">
        <v>0</v>
      </c>
      <c r="AA97" s="114" t="s">
        <v>434</v>
      </c>
      <c r="AB97" s="108">
        <v>335</v>
      </c>
      <c r="AC97" s="109" t="s">
        <v>468</v>
      </c>
      <c r="AD97" s="152" t="s">
        <v>464</v>
      </c>
      <c r="AE97" s="152" t="s">
        <v>468</v>
      </c>
      <c r="AF97" s="153">
        <f t="shared" si="5"/>
        <v>137</v>
      </c>
      <c r="AG97" s="154">
        <f t="shared" si="6"/>
        <v>377.4</v>
      </c>
      <c r="AH97" s="155">
        <f t="shared" si="7"/>
        <v>51703.799999999996</v>
      </c>
      <c r="AI97" s="156"/>
    </row>
    <row r="98" spans="1:35" ht="48">
      <c r="A98" s="108">
        <v>2017</v>
      </c>
      <c r="B98" s="108">
        <v>87</v>
      </c>
      <c r="C98" s="109" t="s">
        <v>423</v>
      </c>
      <c r="D98" s="150" t="s">
        <v>469</v>
      </c>
      <c r="E98" s="109" t="s">
        <v>470</v>
      </c>
      <c r="F98" s="157" t="s">
        <v>289</v>
      </c>
      <c r="G98" s="112">
        <v>143.11000000000001</v>
      </c>
      <c r="H98" s="112">
        <v>25.81</v>
      </c>
      <c r="I98" s="143" t="s">
        <v>79</v>
      </c>
      <c r="J98" s="112">
        <f t="shared" si="4"/>
        <v>117.30000000000001</v>
      </c>
      <c r="K98" s="151" t="s">
        <v>471</v>
      </c>
      <c r="L98" s="108">
        <v>2017</v>
      </c>
      <c r="M98" s="108">
        <v>505</v>
      </c>
      <c r="N98" s="109" t="s">
        <v>371</v>
      </c>
      <c r="O98" s="111" t="s">
        <v>291</v>
      </c>
      <c r="P98" s="109" t="s">
        <v>292</v>
      </c>
      <c r="Q98" s="109" t="s">
        <v>292</v>
      </c>
      <c r="R98" s="108" t="s">
        <v>84</v>
      </c>
      <c r="S98" s="111" t="s">
        <v>84</v>
      </c>
      <c r="T98" s="108">
        <v>1010203</v>
      </c>
      <c r="U98" s="108">
        <v>140</v>
      </c>
      <c r="V98" s="108">
        <v>450</v>
      </c>
      <c r="W98" s="108">
        <v>7</v>
      </c>
      <c r="X98" s="113">
        <v>2017</v>
      </c>
      <c r="Y98" s="113">
        <v>50</v>
      </c>
      <c r="Z98" s="113">
        <v>0</v>
      </c>
      <c r="AA98" s="114" t="s">
        <v>423</v>
      </c>
      <c r="AB98" s="108">
        <v>215</v>
      </c>
      <c r="AC98" s="109" t="s">
        <v>427</v>
      </c>
      <c r="AD98" s="152" t="s">
        <v>372</v>
      </c>
      <c r="AE98" s="152" t="s">
        <v>427</v>
      </c>
      <c r="AF98" s="153">
        <f t="shared" si="5"/>
        <v>62</v>
      </c>
      <c r="AG98" s="154">
        <f t="shared" si="6"/>
        <v>117.30000000000001</v>
      </c>
      <c r="AH98" s="155">
        <f t="shared" si="7"/>
        <v>7272.6</v>
      </c>
      <c r="AI98" s="156"/>
    </row>
    <row r="99" spans="1:35" ht="48">
      <c r="A99" s="108">
        <v>2017</v>
      </c>
      <c r="B99" s="108">
        <v>88</v>
      </c>
      <c r="C99" s="109" t="s">
        <v>423</v>
      </c>
      <c r="D99" s="150" t="s">
        <v>472</v>
      </c>
      <c r="E99" s="109" t="s">
        <v>473</v>
      </c>
      <c r="F99" s="157" t="s">
        <v>289</v>
      </c>
      <c r="G99" s="112">
        <v>127.86</v>
      </c>
      <c r="H99" s="112">
        <v>23.06</v>
      </c>
      <c r="I99" s="143" t="s">
        <v>79</v>
      </c>
      <c r="J99" s="112">
        <f t="shared" si="4"/>
        <v>104.8</v>
      </c>
      <c r="K99" s="151" t="s">
        <v>471</v>
      </c>
      <c r="L99" s="108">
        <v>2017</v>
      </c>
      <c r="M99" s="108">
        <v>666</v>
      </c>
      <c r="N99" s="109" t="s">
        <v>330</v>
      </c>
      <c r="O99" s="111" t="s">
        <v>291</v>
      </c>
      <c r="P99" s="109" t="s">
        <v>292</v>
      </c>
      <c r="Q99" s="109" t="s">
        <v>292</v>
      </c>
      <c r="R99" s="108" t="s">
        <v>84</v>
      </c>
      <c r="S99" s="111" t="s">
        <v>84</v>
      </c>
      <c r="T99" s="108">
        <v>1010203</v>
      </c>
      <c r="U99" s="108">
        <v>140</v>
      </c>
      <c r="V99" s="108">
        <v>450</v>
      </c>
      <c r="W99" s="108">
        <v>7</v>
      </c>
      <c r="X99" s="113">
        <v>2017</v>
      </c>
      <c r="Y99" s="113">
        <v>50</v>
      </c>
      <c r="Z99" s="113">
        <v>0</v>
      </c>
      <c r="AA99" s="114" t="s">
        <v>423</v>
      </c>
      <c r="AB99" s="108">
        <v>215</v>
      </c>
      <c r="AC99" s="109" t="s">
        <v>427</v>
      </c>
      <c r="AD99" s="152" t="s">
        <v>474</v>
      </c>
      <c r="AE99" s="152" t="s">
        <v>427</v>
      </c>
      <c r="AF99" s="153">
        <f t="shared" si="5"/>
        <v>33</v>
      </c>
      <c r="AG99" s="154">
        <f t="shared" si="6"/>
        <v>104.8</v>
      </c>
      <c r="AH99" s="155">
        <f t="shared" si="7"/>
        <v>3458.4</v>
      </c>
      <c r="AI99" s="156"/>
    </row>
    <row r="100" spans="1:35" ht="48">
      <c r="A100" s="108">
        <v>2017</v>
      </c>
      <c r="B100" s="108">
        <v>89</v>
      </c>
      <c r="C100" s="109" t="s">
        <v>423</v>
      </c>
      <c r="D100" s="150" t="s">
        <v>475</v>
      </c>
      <c r="E100" s="109" t="s">
        <v>476</v>
      </c>
      <c r="F100" s="157" t="s">
        <v>289</v>
      </c>
      <c r="G100" s="112">
        <v>109.52</v>
      </c>
      <c r="H100" s="112">
        <v>19.75</v>
      </c>
      <c r="I100" s="143" t="s">
        <v>79</v>
      </c>
      <c r="J100" s="112">
        <f t="shared" si="4"/>
        <v>89.77</v>
      </c>
      <c r="K100" s="151" t="s">
        <v>471</v>
      </c>
      <c r="L100" s="108">
        <v>2017</v>
      </c>
      <c r="M100" s="108">
        <v>868</v>
      </c>
      <c r="N100" s="109" t="s">
        <v>264</v>
      </c>
      <c r="O100" s="111" t="s">
        <v>291</v>
      </c>
      <c r="P100" s="109" t="s">
        <v>292</v>
      </c>
      <c r="Q100" s="109" t="s">
        <v>292</v>
      </c>
      <c r="R100" s="108" t="s">
        <v>84</v>
      </c>
      <c r="S100" s="111" t="s">
        <v>84</v>
      </c>
      <c r="T100" s="108">
        <v>1010203</v>
      </c>
      <c r="U100" s="108">
        <v>140</v>
      </c>
      <c r="V100" s="108">
        <v>450</v>
      </c>
      <c r="W100" s="108">
        <v>7</v>
      </c>
      <c r="X100" s="113">
        <v>2017</v>
      </c>
      <c r="Y100" s="113">
        <v>50</v>
      </c>
      <c r="Z100" s="113">
        <v>0</v>
      </c>
      <c r="AA100" s="114" t="s">
        <v>423</v>
      </c>
      <c r="AB100" s="108">
        <v>215</v>
      </c>
      <c r="AC100" s="109" t="s">
        <v>427</v>
      </c>
      <c r="AD100" s="152" t="s">
        <v>477</v>
      </c>
      <c r="AE100" s="152" t="s">
        <v>427</v>
      </c>
      <c r="AF100" s="153">
        <f t="shared" si="5"/>
        <v>-2</v>
      </c>
      <c r="AG100" s="154">
        <f t="shared" si="6"/>
        <v>89.77</v>
      </c>
      <c r="AH100" s="155">
        <f t="shared" si="7"/>
        <v>-179.54</v>
      </c>
      <c r="AI100" s="156"/>
    </row>
    <row r="101" spans="1:35" ht="48">
      <c r="A101" s="108">
        <v>2017</v>
      </c>
      <c r="B101" s="108">
        <v>90</v>
      </c>
      <c r="C101" s="109" t="s">
        <v>423</v>
      </c>
      <c r="D101" s="150" t="s">
        <v>478</v>
      </c>
      <c r="E101" s="109" t="s">
        <v>444</v>
      </c>
      <c r="F101" s="157" t="s">
        <v>289</v>
      </c>
      <c r="G101" s="112">
        <v>76.02</v>
      </c>
      <c r="H101" s="112">
        <v>13.71</v>
      </c>
      <c r="I101" s="143" t="s">
        <v>79</v>
      </c>
      <c r="J101" s="112">
        <f t="shared" si="4"/>
        <v>62.309999999999995</v>
      </c>
      <c r="K101" s="151" t="s">
        <v>308</v>
      </c>
      <c r="L101" s="108">
        <v>2017</v>
      </c>
      <c r="M101" s="108">
        <v>814</v>
      </c>
      <c r="N101" s="109" t="s">
        <v>434</v>
      </c>
      <c r="O101" s="111" t="s">
        <v>310</v>
      </c>
      <c r="P101" s="109" t="s">
        <v>311</v>
      </c>
      <c r="Q101" s="109" t="s">
        <v>80</v>
      </c>
      <c r="R101" s="108" t="s">
        <v>84</v>
      </c>
      <c r="S101" s="111" t="s">
        <v>84</v>
      </c>
      <c r="T101" s="108">
        <v>1080203</v>
      </c>
      <c r="U101" s="108">
        <v>2890</v>
      </c>
      <c r="V101" s="108">
        <v>7430</v>
      </c>
      <c r="W101" s="108">
        <v>99</v>
      </c>
      <c r="X101" s="113">
        <v>2017</v>
      </c>
      <c r="Y101" s="113">
        <v>48</v>
      </c>
      <c r="Z101" s="113">
        <v>0</v>
      </c>
      <c r="AA101" s="114" t="s">
        <v>423</v>
      </c>
      <c r="AB101" s="108">
        <v>217</v>
      </c>
      <c r="AC101" s="109" t="s">
        <v>427</v>
      </c>
      <c r="AD101" s="152" t="s">
        <v>479</v>
      </c>
      <c r="AE101" s="152" t="s">
        <v>427</v>
      </c>
      <c r="AF101" s="153">
        <f t="shared" si="5"/>
        <v>6</v>
      </c>
      <c r="AG101" s="154">
        <f t="shared" si="6"/>
        <v>62.309999999999995</v>
      </c>
      <c r="AH101" s="155">
        <f t="shared" si="7"/>
        <v>373.85999999999996</v>
      </c>
      <c r="AI101" s="156"/>
    </row>
    <row r="102" spans="1:35" ht="48">
      <c r="A102" s="108">
        <v>2017</v>
      </c>
      <c r="B102" s="108">
        <v>91</v>
      </c>
      <c r="C102" s="109" t="s">
        <v>423</v>
      </c>
      <c r="D102" s="150" t="s">
        <v>480</v>
      </c>
      <c r="E102" s="109" t="s">
        <v>444</v>
      </c>
      <c r="F102" s="157" t="s">
        <v>289</v>
      </c>
      <c r="G102" s="112">
        <v>76.02</v>
      </c>
      <c r="H102" s="112">
        <v>13.71</v>
      </c>
      <c r="I102" s="143" t="s">
        <v>79</v>
      </c>
      <c r="J102" s="112">
        <f t="shared" si="4"/>
        <v>62.309999999999995</v>
      </c>
      <c r="K102" s="151" t="s">
        <v>308</v>
      </c>
      <c r="L102" s="108">
        <v>2017</v>
      </c>
      <c r="M102" s="108">
        <v>815</v>
      </c>
      <c r="N102" s="109" t="s">
        <v>434</v>
      </c>
      <c r="O102" s="111" t="s">
        <v>310</v>
      </c>
      <c r="P102" s="109" t="s">
        <v>311</v>
      </c>
      <c r="Q102" s="109" t="s">
        <v>80</v>
      </c>
      <c r="R102" s="108" t="s">
        <v>84</v>
      </c>
      <c r="S102" s="111" t="s">
        <v>84</v>
      </c>
      <c r="T102" s="108">
        <v>1080203</v>
      </c>
      <c r="U102" s="108">
        <v>2890</v>
      </c>
      <c r="V102" s="108">
        <v>7430</v>
      </c>
      <c r="W102" s="108">
        <v>99</v>
      </c>
      <c r="X102" s="113">
        <v>2017</v>
      </c>
      <c r="Y102" s="113">
        <v>48</v>
      </c>
      <c r="Z102" s="113">
        <v>0</v>
      </c>
      <c r="AA102" s="114" t="s">
        <v>423</v>
      </c>
      <c r="AB102" s="108">
        <v>217</v>
      </c>
      <c r="AC102" s="109" t="s">
        <v>427</v>
      </c>
      <c r="AD102" s="152" t="s">
        <v>479</v>
      </c>
      <c r="AE102" s="152" t="s">
        <v>427</v>
      </c>
      <c r="AF102" s="153">
        <f t="shared" si="5"/>
        <v>6</v>
      </c>
      <c r="AG102" s="154">
        <f t="shared" si="6"/>
        <v>62.309999999999995</v>
      </c>
      <c r="AH102" s="155">
        <f t="shared" si="7"/>
        <v>373.85999999999996</v>
      </c>
      <c r="AI102" s="156"/>
    </row>
    <row r="103" spans="1:35" ht="48">
      <c r="A103" s="108">
        <v>2017</v>
      </c>
      <c r="B103" s="108">
        <v>92</v>
      </c>
      <c r="C103" s="109" t="s">
        <v>423</v>
      </c>
      <c r="D103" s="150" t="s">
        <v>481</v>
      </c>
      <c r="E103" s="109" t="s">
        <v>444</v>
      </c>
      <c r="F103" s="157" t="s">
        <v>289</v>
      </c>
      <c r="G103" s="112">
        <v>136.99</v>
      </c>
      <c r="H103" s="112">
        <v>24.7</v>
      </c>
      <c r="I103" s="143" t="s">
        <v>79</v>
      </c>
      <c r="J103" s="112">
        <f t="shared" si="4"/>
        <v>112.29</v>
      </c>
      <c r="K103" s="151" t="s">
        <v>308</v>
      </c>
      <c r="L103" s="108">
        <v>2017</v>
      </c>
      <c r="M103" s="108">
        <v>812</v>
      </c>
      <c r="N103" s="109" t="s">
        <v>434</v>
      </c>
      <c r="O103" s="111" t="s">
        <v>310</v>
      </c>
      <c r="P103" s="109" t="s">
        <v>311</v>
      </c>
      <c r="Q103" s="109" t="s">
        <v>80</v>
      </c>
      <c r="R103" s="108" t="s">
        <v>84</v>
      </c>
      <c r="S103" s="111" t="s">
        <v>84</v>
      </c>
      <c r="T103" s="108">
        <v>1080203</v>
      </c>
      <c r="U103" s="108">
        <v>2890</v>
      </c>
      <c r="V103" s="108">
        <v>7430</v>
      </c>
      <c r="W103" s="108">
        <v>99</v>
      </c>
      <c r="X103" s="113">
        <v>2017</v>
      </c>
      <c r="Y103" s="113">
        <v>48</v>
      </c>
      <c r="Z103" s="113">
        <v>0</v>
      </c>
      <c r="AA103" s="114" t="s">
        <v>423</v>
      </c>
      <c r="AB103" s="108">
        <v>217</v>
      </c>
      <c r="AC103" s="109" t="s">
        <v>427</v>
      </c>
      <c r="AD103" s="152" t="s">
        <v>479</v>
      </c>
      <c r="AE103" s="152" t="s">
        <v>427</v>
      </c>
      <c r="AF103" s="153">
        <f t="shared" si="5"/>
        <v>6</v>
      </c>
      <c r="AG103" s="154">
        <f t="shared" si="6"/>
        <v>112.29</v>
      </c>
      <c r="AH103" s="155">
        <f t="shared" si="7"/>
        <v>673.74</v>
      </c>
      <c r="AI103" s="156"/>
    </row>
    <row r="104" spans="1:35" ht="48">
      <c r="A104" s="108">
        <v>2017</v>
      </c>
      <c r="B104" s="108">
        <v>93</v>
      </c>
      <c r="C104" s="109" t="s">
        <v>423</v>
      </c>
      <c r="D104" s="150" t="s">
        <v>482</v>
      </c>
      <c r="E104" s="109" t="s">
        <v>444</v>
      </c>
      <c r="F104" s="157" t="s">
        <v>289</v>
      </c>
      <c r="G104" s="112">
        <v>152.16999999999999</v>
      </c>
      <c r="H104" s="112">
        <v>27.44</v>
      </c>
      <c r="I104" s="143" t="s">
        <v>79</v>
      </c>
      <c r="J104" s="112">
        <f t="shared" si="4"/>
        <v>124.72999999999999</v>
      </c>
      <c r="K104" s="151" t="s">
        <v>308</v>
      </c>
      <c r="L104" s="108">
        <v>2017</v>
      </c>
      <c r="M104" s="108">
        <v>811</v>
      </c>
      <c r="N104" s="109" t="s">
        <v>434</v>
      </c>
      <c r="O104" s="111" t="s">
        <v>310</v>
      </c>
      <c r="P104" s="109" t="s">
        <v>311</v>
      </c>
      <c r="Q104" s="109" t="s">
        <v>80</v>
      </c>
      <c r="R104" s="108" t="s">
        <v>84</v>
      </c>
      <c r="S104" s="111" t="s">
        <v>84</v>
      </c>
      <c r="T104" s="108">
        <v>1080203</v>
      </c>
      <c r="U104" s="108">
        <v>2890</v>
      </c>
      <c r="V104" s="108">
        <v>7430</v>
      </c>
      <c r="W104" s="108">
        <v>99</v>
      </c>
      <c r="X104" s="113">
        <v>2017</v>
      </c>
      <c r="Y104" s="113">
        <v>48</v>
      </c>
      <c r="Z104" s="113">
        <v>0</v>
      </c>
      <c r="AA104" s="114" t="s">
        <v>423</v>
      </c>
      <c r="AB104" s="108">
        <v>217</v>
      </c>
      <c r="AC104" s="109" t="s">
        <v>427</v>
      </c>
      <c r="AD104" s="152" t="s">
        <v>479</v>
      </c>
      <c r="AE104" s="152" t="s">
        <v>427</v>
      </c>
      <c r="AF104" s="153">
        <f t="shared" si="5"/>
        <v>6</v>
      </c>
      <c r="AG104" s="154">
        <f t="shared" si="6"/>
        <v>124.72999999999999</v>
      </c>
      <c r="AH104" s="155">
        <f t="shared" si="7"/>
        <v>748.37999999999988</v>
      </c>
      <c r="AI104" s="156"/>
    </row>
    <row r="105" spans="1:35" ht="48">
      <c r="A105" s="108">
        <v>2017</v>
      </c>
      <c r="B105" s="108">
        <v>94</v>
      </c>
      <c r="C105" s="109" t="s">
        <v>423</v>
      </c>
      <c r="D105" s="150" t="s">
        <v>483</v>
      </c>
      <c r="E105" s="109" t="s">
        <v>444</v>
      </c>
      <c r="F105" s="157" t="s">
        <v>289</v>
      </c>
      <c r="G105" s="112">
        <v>76.02</v>
      </c>
      <c r="H105" s="112">
        <v>13.71</v>
      </c>
      <c r="I105" s="143" t="s">
        <v>79</v>
      </c>
      <c r="J105" s="112">
        <f t="shared" si="4"/>
        <v>62.309999999999995</v>
      </c>
      <c r="K105" s="151" t="s">
        <v>308</v>
      </c>
      <c r="L105" s="108">
        <v>2017</v>
      </c>
      <c r="M105" s="108">
        <v>813</v>
      </c>
      <c r="N105" s="109" t="s">
        <v>434</v>
      </c>
      <c r="O105" s="111" t="s">
        <v>310</v>
      </c>
      <c r="P105" s="109" t="s">
        <v>311</v>
      </c>
      <c r="Q105" s="109" t="s">
        <v>80</v>
      </c>
      <c r="R105" s="108" t="s">
        <v>84</v>
      </c>
      <c r="S105" s="111" t="s">
        <v>84</v>
      </c>
      <c r="T105" s="108">
        <v>1080203</v>
      </c>
      <c r="U105" s="108">
        <v>2890</v>
      </c>
      <c r="V105" s="108">
        <v>7430</v>
      </c>
      <c r="W105" s="108">
        <v>99</v>
      </c>
      <c r="X105" s="113">
        <v>2017</v>
      </c>
      <c r="Y105" s="113">
        <v>48</v>
      </c>
      <c r="Z105" s="113">
        <v>0</v>
      </c>
      <c r="AA105" s="114" t="s">
        <v>423</v>
      </c>
      <c r="AB105" s="108">
        <v>217</v>
      </c>
      <c r="AC105" s="109" t="s">
        <v>427</v>
      </c>
      <c r="AD105" s="152" t="s">
        <v>479</v>
      </c>
      <c r="AE105" s="152" t="s">
        <v>427</v>
      </c>
      <c r="AF105" s="153">
        <f t="shared" si="5"/>
        <v>6</v>
      </c>
      <c r="AG105" s="154">
        <f t="shared" si="6"/>
        <v>62.309999999999995</v>
      </c>
      <c r="AH105" s="155">
        <f t="shared" si="7"/>
        <v>373.85999999999996</v>
      </c>
      <c r="AI105" s="156"/>
    </row>
    <row r="106" spans="1:35" ht="48">
      <c r="A106" s="108">
        <v>2017</v>
      </c>
      <c r="B106" s="108">
        <v>95</v>
      </c>
      <c r="C106" s="109" t="s">
        <v>423</v>
      </c>
      <c r="D106" s="150" t="s">
        <v>484</v>
      </c>
      <c r="E106" s="109" t="s">
        <v>474</v>
      </c>
      <c r="F106" s="157" t="s">
        <v>289</v>
      </c>
      <c r="G106" s="112">
        <v>142.59</v>
      </c>
      <c r="H106" s="112">
        <v>25.71</v>
      </c>
      <c r="I106" s="143" t="s">
        <v>79</v>
      </c>
      <c r="J106" s="112">
        <f t="shared" si="4"/>
        <v>116.88</v>
      </c>
      <c r="K106" s="151" t="s">
        <v>471</v>
      </c>
      <c r="L106" s="108">
        <v>2017</v>
      </c>
      <c r="M106" s="108">
        <v>853</v>
      </c>
      <c r="N106" s="109" t="s">
        <v>264</v>
      </c>
      <c r="O106" s="111" t="s">
        <v>310</v>
      </c>
      <c r="P106" s="109" t="s">
        <v>311</v>
      </c>
      <c r="Q106" s="109" t="s">
        <v>80</v>
      </c>
      <c r="R106" s="108" t="s">
        <v>84</v>
      </c>
      <c r="S106" s="111" t="s">
        <v>84</v>
      </c>
      <c r="T106" s="108">
        <v>1010203</v>
      </c>
      <c r="U106" s="108">
        <v>140</v>
      </c>
      <c r="V106" s="108">
        <v>450</v>
      </c>
      <c r="W106" s="108">
        <v>7</v>
      </c>
      <c r="X106" s="113">
        <v>2017</v>
      </c>
      <c r="Y106" s="113">
        <v>49</v>
      </c>
      <c r="Z106" s="113">
        <v>0</v>
      </c>
      <c r="AA106" s="114" t="s">
        <v>423</v>
      </c>
      <c r="AB106" s="108">
        <v>216</v>
      </c>
      <c r="AC106" s="109" t="s">
        <v>427</v>
      </c>
      <c r="AD106" s="152" t="s">
        <v>477</v>
      </c>
      <c r="AE106" s="152" t="s">
        <v>427</v>
      </c>
      <c r="AF106" s="153">
        <f t="shared" si="5"/>
        <v>-2</v>
      </c>
      <c r="AG106" s="154">
        <f t="shared" si="6"/>
        <v>116.88</v>
      </c>
      <c r="AH106" s="155">
        <f t="shared" si="7"/>
        <v>-233.76</v>
      </c>
      <c r="AI106" s="156"/>
    </row>
    <row r="107" spans="1:35" ht="48">
      <c r="A107" s="108">
        <v>2017</v>
      </c>
      <c r="B107" s="108">
        <v>96</v>
      </c>
      <c r="C107" s="109" t="s">
        <v>423</v>
      </c>
      <c r="D107" s="150" t="s">
        <v>485</v>
      </c>
      <c r="E107" s="109" t="s">
        <v>474</v>
      </c>
      <c r="F107" s="157" t="s">
        <v>289</v>
      </c>
      <c r="G107" s="112">
        <v>61.72</v>
      </c>
      <c r="H107" s="112">
        <v>11.13</v>
      </c>
      <c r="I107" s="143" t="s">
        <v>79</v>
      </c>
      <c r="J107" s="112">
        <f t="shared" si="4"/>
        <v>50.589999999999996</v>
      </c>
      <c r="K107" s="151" t="s">
        <v>471</v>
      </c>
      <c r="L107" s="108">
        <v>2017</v>
      </c>
      <c r="M107" s="108">
        <v>857</v>
      </c>
      <c r="N107" s="109" t="s">
        <v>264</v>
      </c>
      <c r="O107" s="111" t="s">
        <v>310</v>
      </c>
      <c r="P107" s="109" t="s">
        <v>311</v>
      </c>
      <c r="Q107" s="109" t="s">
        <v>80</v>
      </c>
      <c r="R107" s="108" t="s">
        <v>84</v>
      </c>
      <c r="S107" s="111" t="s">
        <v>84</v>
      </c>
      <c r="T107" s="108">
        <v>1010203</v>
      </c>
      <c r="U107" s="108">
        <v>140</v>
      </c>
      <c r="V107" s="108">
        <v>450</v>
      </c>
      <c r="W107" s="108">
        <v>7</v>
      </c>
      <c r="X107" s="113">
        <v>2017</v>
      </c>
      <c r="Y107" s="113">
        <v>49</v>
      </c>
      <c r="Z107" s="113">
        <v>0</v>
      </c>
      <c r="AA107" s="114" t="s">
        <v>423</v>
      </c>
      <c r="AB107" s="108">
        <v>216</v>
      </c>
      <c r="AC107" s="109" t="s">
        <v>427</v>
      </c>
      <c r="AD107" s="152" t="s">
        <v>477</v>
      </c>
      <c r="AE107" s="152" t="s">
        <v>427</v>
      </c>
      <c r="AF107" s="153">
        <f t="shared" si="5"/>
        <v>-2</v>
      </c>
      <c r="AG107" s="154">
        <f t="shared" si="6"/>
        <v>50.589999999999996</v>
      </c>
      <c r="AH107" s="155">
        <f t="shared" si="7"/>
        <v>-101.17999999999999</v>
      </c>
      <c r="AI107" s="156"/>
    </row>
    <row r="108" spans="1:35" ht="48">
      <c r="A108" s="108">
        <v>2017</v>
      </c>
      <c r="B108" s="108">
        <v>97</v>
      </c>
      <c r="C108" s="109" t="s">
        <v>423</v>
      </c>
      <c r="D108" s="150" t="s">
        <v>486</v>
      </c>
      <c r="E108" s="109" t="s">
        <v>271</v>
      </c>
      <c r="F108" s="157" t="s">
        <v>289</v>
      </c>
      <c r="G108" s="112">
        <v>74.63</v>
      </c>
      <c r="H108" s="112">
        <v>13.46</v>
      </c>
      <c r="I108" s="143" t="s">
        <v>79</v>
      </c>
      <c r="J108" s="112">
        <f t="shared" si="4"/>
        <v>61.169999999999995</v>
      </c>
      <c r="K108" s="151" t="s">
        <v>471</v>
      </c>
      <c r="L108" s="108">
        <v>2017</v>
      </c>
      <c r="M108" s="108">
        <v>551</v>
      </c>
      <c r="N108" s="109" t="s">
        <v>379</v>
      </c>
      <c r="O108" s="111" t="s">
        <v>310</v>
      </c>
      <c r="P108" s="109" t="s">
        <v>311</v>
      </c>
      <c r="Q108" s="109" t="s">
        <v>80</v>
      </c>
      <c r="R108" s="108" t="s">
        <v>84</v>
      </c>
      <c r="S108" s="111" t="s">
        <v>84</v>
      </c>
      <c r="T108" s="108">
        <v>1010203</v>
      </c>
      <c r="U108" s="108">
        <v>140</v>
      </c>
      <c r="V108" s="108">
        <v>450</v>
      </c>
      <c r="W108" s="108">
        <v>7</v>
      </c>
      <c r="X108" s="113">
        <v>2017</v>
      </c>
      <c r="Y108" s="113">
        <v>49</v>
      </c>
      <c r="Z108" s="113">
        <v>0</v>
      </c>
      <c r="AA108" s="114" t="s">
        <v>423</v>
      </c>
      <c r="AB108" s="108">
        <v>216</v>
      </c>
      <c r="AC108" s="109" t="s">
        <v>427</v>
      </c>
      <c r="AD108" s="152" t="s">
        <v>305</v>
      </c>
      <c r="AE108" s="152" t="s">
        <v>427</v>
      </c>
      <c r="AF108" s="153">
        <f t="shared" si="5"/>
        <v>54</v>
      </c>
      <c r="AG108" s="154">
        <f t="shared" si="6"/>
        <v>61.169999999999995</v>
      </c>
      <c r="AH108" s="155">
        <f t="shared" si="7"/>
        <v>3303.18</v>
      </c>
      <c r="AI108" s="156"/>
    </row>
    <row r="109" spans="1:35" ht="48">
      <c r="A109" s="108">
        <v>2017</v>
      </c>
      <c r="B109" s="108">
        <v>98</v>
      </c>
      <c r="C109" s="109" t="s">
        <v>423</v>
      </c>
      <c r="D109" s="150" t="s">
        <v>487</v>
      </c>
      <c r="E109" s="109" t="s">
        <v>474</v>
      </c>
      <c r="F109" s="157" t="s">
        <v>289</v>
      </c>
      <c r="G109" s="112">
        <v>259.95999999999998</v>
      </c>
      <c r="H109" s="112">
        <v>46.88</v>
      </c>
      <c r="I109" s="143" t="s">
        <v>79</v>
      </c>
      <c r="J109" s="112">
        <f t="shared" si="4"/>
        <v>213.07999999999998</v>
      </c>
      <c r="K109" s="151" t="s">
        <v>471</v>
      </c>
      <c r="L109" s="108">
        <v>2017</v>
      </c>
      <c r="M109" s="108">
        <v>856</v>
      </c>
      <c r="N109" s="109" t="s">
        <v>264</v>
      </c>
      <c r="O109" s="111" t="s">
        <v>310</v>
      </c>
      <c r="P109" s="109" t="s">
        <v>311</v>
      </c>
      <c r="Q109" s="109" t="s">
        <v>80</v>
      </c>
      <c r="R109" s="108" t="s">
        <v>84</v>
      </c>
      <c r="S109" s="111" t="s">
        <v>84</v>
      </c>
      <c r="T109" s="108">
        <v>1010203</v>
      </c>
      <c r="U109" s="108">
        <v>140</v>
      </c>
      <c r="V109" s="108">
        <v>450</v>
      </c>
      <c r="W109" s="108">
        <v>7</v>
      </c>
      <c r="X109" s="113">
        <v>2017</v>
      </c>
      <c r="Y109" s="113">
        <v>49</v>
      </c>
      <c r="Z109" s="113">
        <v>0</v>
      </c>
      <c r="AA109" s="114" t="s">
        <v>423</v>
      </c>
      <c r="AB109" s="108">
        <v>216</v>
      </c>
      <c r="AC109" s="109" t="s">
        <v>427</v>
      </c>
      <c r="AD109" s="152" t="s">
        <v>477</v>
      </c>
      <c r="AE109" s="152" t="s">
        <v>427</v>
      </c>
      <c r="AF109" s="153">
        <f t="shared" si="5"/>
        <v>-2</v>
      </c>
      <c r="AG109" s="154">
        <f t="shared" si="6"/>
        <v>213.07999999999998</v>
      </c>
      <c r="AH109" s="155">
        <f t="shared" si="7"/>
        <v>-426.15999999999997</v>
      </c>
      <c r="AI109" s="156"/>
    </row>
    <row r="110" spans="1:35" ht="48">
      <c r="A110" s="108">
        <v>2017</v>
      </c>
      <c r="B110" s="108">
        <v>99</v>
      </c>
      <c r="C110" s="109" t="s">
        <v>423</v>
      </c>
      <c r="D110" s="150" t="s">
        <v>488</v>
      </c>
      <c r="E110" s="109" t="s">
        <v>271</v>
      </c>
      <c r="F110" s="157" t="s">
        <v>289</v>
      </c>
      <c r="G110" s="112">
        <v>144.44</v>
      </c>
      <c r="H110" s="112">
        <v>26.05</v>
      </c>
      <c r="I110" s="143" t="s">
        <v>79</v>
      </c>
      <c r="J110" s="112">
        <f t="shared" si="4"/>
        <v>118.39</v>
      </c>
      <c r="K110" s="151" t="s">
        <v>308</v>
      </c>
      <c r="L110" s="108">
        <v>2017</v>
      </c>
      <c r="M110" s="108">
        <v>550</v>
      </c>
      <c r="N110" s="109" t="s">
        <v>379</v>
      </c>
      <c r="O110" s="111" t="s">
        <v>310</v>
      </c>
      <c r="P110" s="109" t="s">
        <v>311</v>
      </c>
      <c r="Q110" s="109" t="s">
        <v>80</v>
      </c>
      <c r="R110" s="108" t="s">
        <v>84</v>
      </c>
      <c r="S110" s="111" t="s">
        <v>84</v>
      </c>
      <c r="T110" s="108">
        <v>1080203</v>
      </c>
      <c r="U110" s="108">
        <v>2890</v>
      </c>
      <c r="V110" s="108">
        <v>7430</v>
      </c>
      <c r="W110" s="108">
        <v>99</v>
      </c>
      <c r="X110" s="113">
        <v>2017</v>
      </c>
      <c r="Y110" s="113">
        <v>48</v>
      </c>
      <c r="Z110" s="113">
        <v>0</v>
      </c>
      <c r="AA110" s="114" t="s">
        <v>423</v>
      </c>
      <c r="AB110" s="108">
        <v>217</v>
      </c>
      <c r="AC110" s="109" t="s">
        <v>427</v>
      </c>
      <c r="AD110" s="152" t="s">
        <v>305</v>
      </c>
      <c r="AE110" s="152" t="s">
        <v>427</v>
      </c>
      <c r="AF110" s="153">
        <f t="shared" si="5"/>
        <v>54</v>
      </c>
      <c r="AG110" s="154">
        <f t="shared" si="6"/>
        <v>118.39</v>
      </c>
      <c r="AH110" s="155">
        <f t="shared" si="7"/>
        <v>6393.06</v>
      </c>
      <c r="AI110" s="156"/>
    </row>
    <row r="111" spans="1:35" ht="48">
      <c r="A111" s="108">
        <v>2017</v>
      </c>
      <c r="B111" s="108">
        <v>100</v>
      </c>
      <c r="C111" s="109" t="s">
        <v>423</v>
      </c>
      <c r="D111" s="150" t="s">
        <v>489</v>
      </c>
      <c r="E111" s="109" t="s">
        <v>271</v>
      </c>
      <c r="F111" s="157" t="s">
        <v>289</v>
      </c>
      <c r="G111" s="112">
        <v>342.32</v>
      </c>
      <c r="H111" s="112">
        <v>61.73</v>
      </c>
      <c r="I111" s="143" t="s">
        <v>79</v>
      </c>
      <c r="J111" s="112">
        <f t="shared" si="4"/>
        <v>280.58999999999997</v>
      </c>
      <c r="K111" s="151" t="s">
        <v>308</v>
      </c>
      <c r="L111" s="108">
        <v>2017</v>
      </c>
      <c r="M111" s="108">
        <v>549</v>
      </c>
      <c r="N111" s="109" t="s">
        <v>379</v>
      </c>
      <c r="O111" s="111" t="s">
        <v>310</v>
      </c>
      <c r="P111" s="109" t="s">
        <v>311</v>
      </c>
      <c r="Q111" s="109" t="s">
        <v>80</v>
      </c>
      <c r="R111" s="108" t="s">
        <v>84</v>
      </c>
      <c r="S111" s="111" t="s">
        <v>84</v>
      </c>
      <c r="T111" s="108">
        <v>1080203</v>
      </c>
      <c r="U111" s="108">
        <v>2890</v>
      </c>
      <c r="V111" s="108">
        <v>7430</v>
      </c>
      <c r="W111" s="108">
        <v>99</v>
      </c>
      <c r="X111" s="113">
        <v>2017</v>
      </c>
      <c r="Y111" s="113">
        <v>48</v>
      </c>
      <c r="Z111" s="113">
        <v>0</v>
      </c>
      <c r="AA111" s="114" t="s">
        <v>423</v>
      </c>
      <c r="AB111" s="108">
        <v>217</v>
      </c>
      <c r="AC111" s="109" t="s">
        <v>427</v>
      </c>
      <c r="AD111" s="152" t="s">
        <v>305</v>
      </c>
      <c r="AE111" s="152" t="s">
        <v>427</v>
      </c>
      <c r="AF111" s="153">
        <f t="shared" si="5"/>
        <v>54</v>
      </c>
      <c r="AG111" s="154">
        <f t="shared" si="6"/>
        <v>280.58999999999997</v>
      </c>
      <c r="AH111" s="155">
        <f t="shared" si="7"/>
        <v>15151.859999999999</v>
      </c>
      <c r="AI111" s="156"/>
    </row>
    <row r="112" spans="1:35">
      <c r="A112" s="108">
        <v>2017</v>
      </c>
      <c r="B112" s="108">
        <v>101</v>
      </c>
      <c r="C112" s="109" t="s">
        <v>427</v>
      </c>
      <c r="D112" s="150" t="s">
        <v>490</v>
      </c>
      <c r="E112" s="109" t="s">
        <v>491</v>
      </c>
      <c r="F112" s="157"/>
      <c r="G112" s="112">
        <v>190</v>
      </c>
      <c r="H112" s="112">
        <v>0</v>
      </c>
      <c r="I112" s="143" t="s">
        <v>79</v>
      </c>
      <c r="J112" s="112">
        <f t="shared" si="4"/>
        <v>190</v>
      </c>
      <c r="K112" s="151" t="s">
        <v>492</v>
      </c>
      <c r="L112" s="108">
        <v>2017</v>
      </c>
      <c r="M112" s="108">
        <v>1049</v>
      </c>
      <c r="N112" s="109" t="s">
        <v>491</v>
      </c>
      <c r="O112" s="111" t="s">
        <v>493</v>
      </c>
      <c r="P112" s="109" t="s">
        <v>494</v>
      </c>
      <c r="Q112" s="109" t="s">
        <v>80</v>
      </c>
      <c r="R112" s="108" t="s">
        <v>84</v>
      </c>
      <c r="S112" s="111" t="s">
        <v>84</v>
      </c>
      <c r="T112" s="108">
        <v>1010203</v>
      </c>
      <c r="U112" s="108">
        <v>140</v>
      </c>
      <c r="V112" s="108">
        <v>450</v>
      </c>
      <c r="W112" s="108">
        <v>2</v>
      </c>
      <c r="X112" s="113">
        <v>2016</v>
      </c>
      <c r="Y112" s="113">
        <v>121</v>
      </c>
      <c r="Z112" s="113">
        <v>0</v>
      </c>
      <c r="AA112" s="114" t="s">
        <v>423</v>
      </c>
      <c r="AB112" s="108">
        <v>213</v>
      </c>
      <c r="AC112" s="109" t="s">
        <v>427</v>
      </c>
      <c r="AD112" s="152" t="s">
        <v>491</v>
      </c>
      <c r="AE112" s="152" t="s">
        <v>427</v>
      </c>
      <c r="AF112" s="153">
        <f t="shared" si="5"/>
        <v>7</v>
      </c>
      <c r="AG112" s="154">
        <f t="shared" si="6"/>
        <v>190</v>
      </c>
      <c r="AH112" s="155">
        <f t="shared" si="7"/>
        <v>1330</v>
      </c>
      <c r="AI112" s="156"/>
    </row>
    <row r="113" spans="1:35">
      <c r="A113" s="108">
        <v>2017</v>
      </c>
      <c r="B113" s="108">
        <v>101</v>
      </c>
      <c r="C113" s="109" t="s">
        <v>427</v>
      </c>
      <c r="D113" s="150" t="s">
        <v>490</v>
      </c>
      <c r="E113" s="109" t="s">
        <v>491</v>
      </c>
      <c r="F113" s="157"/>
      <c r="G113" s="112">
        <v>273.60000000000002</v>
      </c>
      <c r="H113" s="112">
        <v>83.6</v>
      </c>
      <c r="I113" s="143" t="s">
        <v>79</v>
      </c>
      <c r="J113" s="112">
        <f t="shared" si="4"/>
        <v>190.00000000000003</v>
      </c>
      <c r="K113" s="151" t="s">
        <v>495</v>
      </c>
      <c r="L113" s="108">
        <v>2017</v>
      </c>
      <c r="M113" s="108">
        <v>1049</v>
      </c>
      <c r="N113" s="109" t="s">
        <v>491</v>
      </c>
      <c r="O113" s="111" t="s">
        <v>493</v>
      </c>
      <c r="P113" s="109" t="s">
        <v>494</v>
      </c>
      <c r="Q113" s="109" t="s">
        <v>80</v>
      </c>
      <c r="R113" s="108" t="s">
        <v>84</v>
      </c>
      <c r="S113" s="111" t="s">
        <v>84</v>
      </c>
      <c r="T113" s="108">
        <v>1010203</v>
      </c>
      <c r="U113" s="108">
        <v>140</v>
      </c>
      <c r="V113" s="108">
        <v>450</v>
      </c>
      <c r="W113" s="108">
        <v>2</v>
      </c>
      <c r="X113" s="113">
        <v>2017</v>
      </c>
      <c r="Y113" s="113">
        <v>93</v>
      </c>
      <c r="Z113" s="113">
        <v>0</v>
      </c>
      <c r="AA113" s="114" t="s">
        <v>423</v>
      </c>
      <c r="AB113" s="108">
        <v>212</v>
      </c>
      <c r="AC113" s="109" t="s">
        <v>427</v>
      </c>
      <c r="AD113" s="152" t="s">
        <v>491</v>
      </c>
      <c r="AE113" s="152" t="s">
        <v>427</v>
      </c>
      <c r="AF113" s="153">
        <f t="shared" si="5"/>
        <v>7</v>
      </c>
      <c r="AG113" s="154">
        <f t="shared" si="6"/>
        <v>190.00000000000003</v>
      </c>
      <c r="AH113" s="155">
        <f t="shared" si="7"/>
        <v>1330.0000000000002</v>
      </c>
      <c r="AI113" s="156"/>
    </row>
    <row r="114" spans="1:35">
      <c r="A114" s="108">
        <v>2017</v>
      </c>
      <c r="B114" s="108">
        <v>102</v>
      </c>
      <c r="C114" s="109" t="s">
        <v>496</v>
      </c>
      <c r="D114" s="150" t="s">
        <v>497</v>
      </c>
      <c r="E114" s="109" t="s">
        <v>366</v>
      </c>
      <c r="F114" s="157" t="s">
        <v>100</v>
      </c>
      <c r="G114" s="112">
        <v>264.35000000000002</v>
      </c>
      <c r="H114" s="112">
        <v>47.67</v>
      </c>
      <c r="I114" s="143" t="s">
        <v>79</v>
      </c>
      <c r="J114" s="112">
        <f t="shared" si="4"/>
        <v>216.68</v>
      </c>
      <c r="K114" s="151" t="s">
        <v>80</v>
      </c>
      <c r="L114" s="108">
        <v>2017</v>
      </c>
      <c r="M114" s="108">
        <v>1104</v>
      </c>
      <c r="N114" s="109" t="s">
        <v>498</v>
      </c>
      <c r="O114" s="111" t="s">
        <v>164</v>
      </c>
      <c r="P114" s="109" t="s">
        <v>165</v>
      </c>
      <c r="Q114" s="109" t="s">
        <v>80</v>
      </c>
      <c r="R114" s="108" t="s">
        <v>84</v>
      </c>
      <c r="S114" s="111" t="s">
        <v>84</v>
      </c>
      <c r="T114" s="108">
        <v>1010203</v>
      </c>
      <c r="U114" s="108">
        <v>140</v>
      </c>
      <c r="V114" s="108">
        <v>450</v>
      </c>
      <c r="W114" s="108">
        <v>2</v>
      </c>
      <c r="X114" s="113">
        <v>2017</v>
      </c>
      <c r="Y114" s="113">
        <v>86</v>
      </c>
      <c r="Z114" s="113">
        <v>0</v>
      </c>
      <c r="AA114" s="114" t="s">
        <v>450</v>
      </c>
      <c r="AB114" s="108">
        <v>250</v>
      </c>
      <c r="AC114" s="109" t="s">
        <v>450</v>
      </c>
      <c r="AD114" s="152" t="s">
        <v>499</v>
      </c>
      <c r="AE114" s="152" t="s">
        <v>450</v>
      </c>
      <c r="AF114" s="153">
        <f t="shared" si="5"/>
        <v>-28</v>
      </c>
      <c r="AG114" s="154">
        <f t="shared" si="6"/>
        <v>216.68</v>
      </c>
      <c r="AH114" s="155">
        <f t="shared" si="7"/>
        <v>-6067.04</v>
      </c>
      <c r="AI114" s="156"/>
    </row>
    <row r="115" spans="1:35" ht="144">
      <c r="A115" s="108">
        <v>2017</v>
      </c>
      <c r="B115" s="108">
        <v>103</v>
      </c>
      <c r="C115" s="109" t="s">
        <v>496</v>
      </c>
      <c r="D115" s="150" t="s">
        <v>500</v>
      </c>
      <c r="E115" s="109" t="s">
        <v>414</v>
      </c>
      <c r="F115" s="157" t="s">
        <v>501</v>
      </c>
      <c r="G115" s="112">
        <v>366</v>
      </c>
      <c r="H115" s="112">
        <v>66</v>
      </c>
      <c r="I115" s="143" t="s">
        <v>79</v>
      </c>
      <c r="J115" s="112">
        <f t="shared" si="4"/>
        <v>300</v>
      </c>
      <c r="K115" s="151" t="s">
        <v>502</v>
      </c>
      <c r="L115" s="108">
        <v>2017</v>
      </c>
      <c r="M115" s="108">
        <v>1098</v>
      </c>
      <c r="N115" s="109" t="s">
        <v>498</v>
      </c>
      <c r="O115" s="111" t="s">
        <v>493</v>
      </c>
      <c r="P115" s="109" t="s">
        <v>494</v>
      </c>
      <c r="Q115" s="109" t="s">
        <v>80</v>
      </c>
      <c r="R115" s="108" t="s">
        <v>84</v>
      </c>
      <c r="S115" s="111" t="s">
        <v>84</v>
      </c>
      <c r="T115" s="108">
        <v>1090603</v>
      </c>
      <c r="U115" s="108">
        <v>3660</v>
      </c>
      <c r="V115" s="108">
        <v>5816</v>
      </c>
      <c r="W115" s="108">
        <v>99</v>
      </c>
      <c r="X115" s="113">
        <v>2017</v>
      </c>
      <c r="Y115" s="113">
        <v>112</v>
      </c>
      <c r="Z115" s="113">
        <v>0</v>
      </c>
      <c r="AA115" s="114" t="s">
        <v>450</v>
      </c>
      <c r="AB115" s="108">
        <v>252</v>
      </c>
      <c r="AC115" s="109" t="s">
        <v>450</v>
      </c>
      <c r="AD115" s="152" t="s">
        <v>414</v>
      </c>
      <c r="AE115" s="152" t="s">
        <v>450</v>
      </c>
      <c r="AF115" s="153">
        <f t="shared" si="5"/>
        <v>48</v>
      </c>
      <c r="AG115" s="154">
        <f t="shared" si="6"/>
        <v>300</v>
      </c>
      <c r="AH115" s="155">
        <f t="shared" si="7"/>
        <v>14400</v>
      </c>
      <c r="AI115" s="156"/>
    </row>
    <row r="116" spans="1:35" ht="48">
      <c r="A116" s="108">
        <v>2017</v>
      </c>
      <c r="B116" s="108">
        <v>104</v>
      </c>
      <c r="C116" s="109" t="s">
        <v>496</v>
      </c>
      <c r="D116" s="150" t="s">
        <v>503</v>
      </c>
      <c r="E116" s="109" t="s">
        <v>366</v>
      </c>
      <c r="F116" s="157" t="s">
        <v>210</v>
      </c>
      <c r="G116" s="112">
        <v>291.23</v>
      </c>
      <c r="H116" s="112">
        <v>56.06</v>
      </c>
      <c r="I116" s="143" t="s">
        <v>79</v>
      </c>
      <c r="J116" s="112">
        <f t="shared" si="4"/>
        <v>235.17000000000002</v>
      </c>
      <c r="K116" s="151" t="s">
        <v>211</v>
      </c>
      <c r="L116" s="108">
        <v>2017</v>
      </c>
      <c r="M116" s="108">
        <v>1066</v>
      </c>
      <c r="N116" s="109" t="s">
        <v>504</v>
      </c>
      <c r="O116" s="111" t="s">
        <v>139</v>
      </c>
      <c r="P116" s="109" t="s">
        <v>140</v>
      </c>
      <c r="Q116" s="109" t="s">
        <v>80</v>
      </c>
      <c r="R116" s="108" t="s">
        <v>84</v>
      </c>
      <c r="S116" s="111" t="s">
        <v>84</v>
      </c>
      <c r="T116" s="108">
        <v>1010203</v>
      </c>
      <c r="U116" s="108">
        <v>140</v>
      </c>
      <c r="V116" s="108">
        <v>450</v>
      </c>
      <c r="W116" s="108">
        <v>5</v>
      </c>
      <c r="X116" s="113">
        <v>2017</v>
      </c>
      <c r="Y116" s="113">
        <v>18</v>
      </c>
      <c r="Z116" s="113">
        <v>0</v>
      </c>
      <c r="AA116" s="114" t="s">
        <v>450</v>
      </c>
      <c r="AB116" s="108">
        <v>253</v>
      </c>
      <c r="AC116" s="109" t="s">
        <v>450</v>
      </c>
      <c r="AD116" s="152" t="s">
        <v>505</v>
      </c>
      <c r="AE116" s="152" t="s">
        <v>450</v>
      </c>
      <c r="AF116" s="153">
        <f t="shared" si="5"/>
        <v>32</v>
      </c>
      <c r="AG116" s="154">
        <f t="shared" si="6"/>
        <v>235.17000000000002</v>
      </c>
      <c r="AH116" s="155">
        <f t="shared" si="7"/>
        <v>7525.4400000000005</v>
      </c>
      <c r="AI116" s="156"/>
    </row>
    <row r="117" spans="1:35" ht="60">
      <c r="A117" s="108">
        <v>2017</v>
      </c>
      <c r="B117" s="108">
        <v>105</v>
      </c>
      <c r="C117" s="109" t="s">
        <v>496</v>
      </c>
      <c r="D117" s="150" t="s">
        <v>506</v>
      </c>
      <c r="E117" s="109" t="s">
        <v>491</v>
      </c>
      <c r="F117" s="157" t="s">
        <v>107</v>
      </c>
      <c r="G117" s="112">
        <v>11.18</v>
      </c>
      <c r="H117" s="112">
        <v>1.99</v>
      </c>
      <c r="I117" s="143" t="s">
        <v>79</v>
      </c>
      <c r="J117" s="112">
        <f t="shared" si="4"/>
        <v>9.19</v>
      </c>
      <c r="K117" s="151" t="s">
        <v>108</v>
      </c>
      <c r="L117" s="108">
        <v>2017</v>
      </c>
      <c r="M117" s="108">
        <v>1069</v>
      </c>
      <c r="N117" s="109" t="s">
        <v>504</v>
      </c>
      <c r="O117" s="111" t="s">
        <v>109</v>
      </c>
      <c r="P117" s="109" t="s">
        <v>110</v>
      </c>
      <c r="Q117" s="109" t="s">
        <v>110</v>
      </c>
      <c r="R117" s="108" t="s">
        <v>84</v>
      </c>
      <c r="S117" s="111" t="s">
        <v>84</v>
      </c>
      <c r="T117" s="108">
        <v>1010203</v>
      </c>
      <c r="U117" s="108">
        <v>140</v>
      </c>
      <c r="V117" s="108">
        <v>450</v>
      </c>
      <c r="W117" s="108">
        <v>4</v>
      </c>
      <c r="X117" s="113">
        <v>2017</v>
      </c>
      <c r="Y117" s="113">
        <v>1</v>
      </c>
      <c r="Z117" s="113">
        <v>0</v>
      </c>
      <c r="AA117" s="114" t="s">
        <v>450</v>
      </c>
      <c r="AB117" s="108">
        <v>256</v>
      </c>
      <c r="AC117" s="109" t="s">
        <v>450</v>
      </c>
      <c r="AD117" s="152" t="s">
        <v>507</v>
      </c>
      <c r="AE117" s="152" t="s">
        <v>450</v>
      </c>
      <c r="AF117" s="153">
        <f t="shared" si="5"/>
        <v>25</v>
      </c>
      <c r="AG117" s="154">
        <f t="shared" si="6"/>
        <v>9.19</v>
      </c>
      <c r="AH117" s="155">
        <f t="shared" si="7"/>
        <v>229.75</v>
      </c>
      <c r="AI117" s="156"/>
    </row>
    <row r="118" spans="1:35" ht="156">
      <c r="A118" s="108">
        <v>2017</v>
      </c>
      <c r="B118" s="108">
        <v>106</v>
      </c>
      <c r="C118" s="109" t="s">
        <v>496</v>
      </c>
      <c r="D118" s="150" t="s">
        <v>508</v>
      </c>
      <c r="E118" s="109" t="s">
        <v>509</v>
      </c>
      <c r="F118" s="157" t="s">
        <v>510</v>
      </c>
      <c r="G118" s="112">
        <v>205.94</v>
      </c>
      <c r="H118" s="112">
        <v>37.14</v>
      </c>
      <c r="I118" s="143" t="s">
        <v>79</v>
      </c>
      <c r="J118" s="112">
        <f t="shared" si="4"/>
        <v>168.8</v>
      </c>
      <c r="K118" s="151" t="s">
        <v>511</v>
      </c>
      <c r="L118" s="108">
        <v>2017</v>
      </c>
      <c r="M118" s="108">
        <v>1136</v>
      </c>
      <c r="N118" s="109" t="s">
        <v>512</v>
      </c>
      <c r="O118" s="111" t="s">
        <v>513</v>
      </c>
      <c r="P118" s="109" t="s">
        <v>514</v>
      </c>
      <c r="Q118" s="109" t="s">
        <v>514</v>
      </c>
      <c r="R118" s="108" t="s">
        <v>84</v>
      </c>
      <c r="S118" s="111" t="s">
        <v>84</v>
      </c>
      <c r="T118" s="108">
        <v>1010503</v>
      </c>
      <c r="U118" s="108">
        <v>470</v>
      </c>
      <c r="V118" s="108">
        <v>1282</v>
      </c>
      <c r="W118" s="108">
        <v>99</v>
      </c>
      <c r="X118" s="113">
        <v>2017</v>
      </c>
      <c r="Y118" s="113">
        <v>113</v>
      </c>
      <c r="Z118" s="113">
        <v>0</v>
      </c>
      <c r="AA118" s="114" t="s">
        <v>450</v>
      </c>
      <c r="AB118" s="108">
        <v>260</v>
      </c>
      <c r="AC118" s="109" t="s">
        <v>450</v>
      </c>
      <c r="AD118" s="152" t="s">
        <v>515</v>
      </c>
      <c r="AE118" s="152" t="s">
        <v>450</v>
      </c>
      <c r="AF118" s="153">
        <f t="shared" si="5"/>
        <v>-1</v>
      </c>
      <c r="AG118" s="154">
        <f t="shared" si="6"/>
        <v>168.8</v>
      </c>
      <c r="AH118" s="155">
        <f t="shared" si="7"/>
        <v>-168.8</v>
      </c>
      <c r="AI118" s="156"/>
    </row>
    <row r="119" spans="1:35" ht="48">
      <c r="A119" s="108">
        <v>2017</v>
      </c>
      <c r="B119" s="108">
        <v>107</v>
      </c>
      <c r="C119" s="109" t="s">
        <v>496</v>
      </c>
      <c r="D119" s="150" t="s">
        <v>516</v>
      </c>
      <c r="E119" s="109" t="s">
        <v>366</v>
      </c>
      <c r="F119" s="157" t="s">
        <v>517</v>
      </c>
      <c r="G119" s="112">
        <v>300.12</v>
      </c>
      <c r="H119" s="112">
        <v>54.12</v>
      </c>
      <c r="I119" s="143" t="s">
        <v>79</v>
      </c>
      <c r="J119" s="112">
        <f t="shared" si="4"/>
        <v>246</v>
      </c>
      <c r="K119" s="151" t="s">
        <v>230</v>
      </c>
      <c r="L119" s="108">
        <v>2017</v>
      </c>
      <c r="M119" s="108">
        <v>1051</v>
      </c>
      <c r="N119" s="109" t="s">
        <v>491</v>
      </c>
      <c r="O119" s="111" t="s">
        <v>150</v>
      </c>
      <c r="P119" s="109" t="s">
        <v>151</v>
      </c>
      <c r="Q119" s="109" t="s">
        <v>80</v>
      </c>
      <c r="R119" s="108" t="s">
        <v>84</v>
      </c>
      <c r="S119" s="111" t="s">
        <v>84</v>
      </c>
      <c r="T119" s="108">
        <v>1010204</v>
      </c>
      <c r="U119" s="108">
        <v>150</v>
      </c>
      <c r="V119" s="108">
        <v>470</v>
      </c>
      <c r="W119" s="108">
        <v>99</v>
      </c>
      <c r="X119" s="113">
        <v>2017</v>
      </c>
      <c r="Y119" s="113">
        <v>24</v>
      </c>
      <c r="Z119" s="113">
        <v>0</v>
      </c>
      <c r="AA119" s="114" t="s">
        <v>450</v>
      </c>
      <c r="AB119" s="108">
        <v>262</v>
      </c>
      <c r="AC119" s="109" t="s">
        <v>450</v>
      </c>
      <c r="AD119" s="152" t="s">
        <v>431</v>
      </c>
      <c r="AE119" s="152" t="s">
        <v>450</v>
      </c>
      <c r="AF119" s="153">
        <f t="shared" si="5"/>
        <v>31</v>
      </c>
      <c r="AG119" s="154">
        <f t="shared" si="6"/>
        <v>246</v>
      </c>
      <c r="AH119" s="155">
        <f t="shared" si="7"/>
        <v>7626</v>
      </c>
      <c r="AI119" s="156"/>
    </row>
    <row r="120" spans="1:35" ht="132">
      <c r="A120" s="108">
        <v>2017</v>
      </c>
      <c r="B120" s="108">
        <v>108</v>
      </c>
      <c r="C120" s="109" t="s">
        <v>496</v>
      </c>
      <c r="D120" s="150" t="s">
        <v>518</v>
      </c>
      <c r="E120" s="109" t="s">
        <v>366</v>
      </c>
      <c r="F120" s="157" t="s">
        <v>519</v>
      </c>
      <c r="G120" s="112">
        <v>30.76</v>
      </c>
      <c r="H120" s="112">
        <v>5.87</v>
      </c>
      <c r="I120" s="143" t="s">
        <v>79</v>
      </c>
      <c r="J120" s="112">
        <f t="shared" si="4"/>
        <v>24.89</v>
      </c>
      <c r="K120" s="151" t="s">
        <v>233</v>
      </c>
      <c r="L120" s="108">
        <v>2017</v>
      </c>
      <c r="M120" s="108">
        <v>1062</v>
      </c>
      <c r="N120" s="109" t="s">
        <v>491</v>
      </c>
      <c r="O120" s="111" t="s">
        <v>143</v>
      </c>
      <c r="P120" s="109" t="s">
        <v>144</v>
      </c>
      <c r="Q120" s="109" t="s">
        <v>80</v>
      </c>
      <c r="R120" s="108" t="s">
        <v>84</v>
      </c>
      <c r="S120" s="111" t="s">
        <v>84</v>
      </c>
      <c r="T120" s="108">
        <v>1010203</v>
      </c>
      <c r="U120" s="108">
        <v>140</v>
      </c>
      <c r="V120" s="108">
        <v>450</v>
      </c>
      <c r="W120" s="108">
        <v>5</v>
      </c>
      <c r="X120" s="113">
        <v>2017</v>
      </c>
      <c r="Y120" s="113">
        <v>19</v>
      </c>
      <c r="Z120" s="113">
        <v>0</v>
      </c>
      <c r="AA120" s="114" t="s">
        <v>450</v>
      </c>
      <c r="AB120" s="108">
        <v>263</v>
      </c>
      <c r="AC120" s="109" t="s">
        <v>450</v>
      </c>
      <c r="AD120" s="152" t="s">
        <v>450</v>
      </c>
      <c r="AE120" s="152" t="s">
        <v>450</v>
      </c>
      <c r="AF120" s="153">
        <f t="shared" si="5"/>
        <v>0</v>
      </c>
      <c r="AG120" s="154">
        <f t="shared" si="6"/>
        <v>24.89</v>
      </c>
      <c r="AH120" s="155">
        <f t="shared" si="7"/>
        <v>0</v>
      </c>
      <c r="AI120" s="156"/>
    </row>
    <row r="121" spans="1:35" ht="120">
      <c r="A121" s="108">
        <v>2017</v>
      </c>
      <c r="B121" s="108">
        <v>109</v>
      </c>
      <c r="C121" s="109" t="s">
        <v>496</v>
      </c>
      <c r="D121" s="150" t="s">
        <v>520</v>
      </c>
      <c r="E121" s="109" t="s">
        <v>479</v>
      </c>
      <c r="F121" s="157" t="s">
        <v>521</v>
      </c>
      <c r="G121" s="112">
        <v>137.91</v>
      </c>
      <c r="H121" s="112">
        <v>24.87</v>
      </c>
      <c r="I121" s="143" t="s">
        <v>79</v>
      </c>
      <c r="J121" s="112">
        <f t="shared" si="4"/>
        <v>113.03999999999999</v>
      </c>
      <c r="K121" s="151" t="s">
        <v>522</v>
      </c>
      <c r="L121" s="108">
        <v>2017</v>
      </c>
      <c r="M121" s="108">
        <v>1068</v>
      </c>
      <c r="N121" s="109" t="s">
        <v>504</v>
      </c>
      <c r="O121" s="111" t="s">
        <v>523</v>
      </c>
      <c r="P121" s="109" t="s">
        <v>524</v>
      </c>
      <c r="Q121" s="109" t="s">
        <v>80</v>
      </c>
      <c r="R121" s="108" t="s">
        <v>84</v>
      </c>
      <c r="S121" s="111" t="s">
        <v>84</v>
      </c>
      <c r="T121" s="108">
        <v>1010202</v>
      </c>
      <c r="U121" s="108">
        <v>130</v>
      </c>
      <c r="V121" s="108">
        <v>450</v>
      </c>
      <c r="W121" s="108">
        <v>1</v>
      </c>
      <c r="X121" s="113">
        <v>2017</v>
      </c>
      <c r="Y121" s="113">
        <v>102</v>
      </c>
      <c r="Z121" s="113">
        <v>0</v>
      </c>
      <c r="AA121" s="114" t="s">
        <v>450</v>
      </c>
      <c r="AB121" s="108">
        <v>264</v>
      </c>
      <c r="AC121" s="109" t="s">
        <v>450</v>
      </c>
      <c r="AD121" s="152" t="s">
        <v>525</v>
      </c>
      <c r="AE121" s="152" t="s">
        <v>450</v>
      </c>
      <c r="AF121" s="153">
        <f t="shared" si="5"/>
        <v>-7</v>
      </c>
      <c r="AG121" s="154">
        <f t="shared" si="6"/>
        <v>113.03999999999999</v>
      </c>
      <c r="AH121" s="155">
        <f t="shared" si="7"/>
        <v>-791.28</v>
      </c>
      <c r="AI121" s="156"/>
    </row>
    <row r="122" spans="1:35">
      <c r="A122" s="108">
        <v>2017</v>
      </c>
      <c r="B122" s="108">
        <v>110</v>
      </c>
      <c r="C122" s="109" t="s">
        <v>496</v>
      </c>
      <c r="D122" s="150" t="s">
        <v>526</v>
      </c>
      <c r="E122" s="109" t="s">
        <v>527</v>
      </c>
      <c r="F122" s="157" t="s">
        <v>528</v>
      </c>
      <c r="G122" s="112">
        <v>80.31</v>
      </c>
      <c r="H122" s="112">
        <v>13.94</v>
      </c>
      <c r="I122" s="143" t="s">
        <v>79</v>
      </c>
      <c r="J122" s="112">
        <f t="shared" si="4"/>
        <v>66.37</v>
      </c>
      <c r="K122" s="151" t="s">
        <v>122</v>
      </c>
      <c r="L122" s="108">
        <v>2017</v>
      </c>
      <c r="M122" s="108">
        <v>1093</v>
      </c>
      <c r="N122" s="109" t="s">
        <v>498</v>
      </c>
      <c r="O122" s="111" t="s">
        <v>124</v>
      </c>
      <c r="P122" s="109" t="s">
        <v>125</v>
      </c>
      <c r="Q122" s="109" t="s">
        <v>80</v>
      </c>
      <c r="R122" s="108" t="s">
        <v>84</v>
      </c>
      <c r="S122" s="111" t="s">
        <v>84</v>
      </c>
      <c r="T122" s="108">
        <v>1010203</v>
      </c>
      <c r="U122" s="108">
        <v>140</v>
      </c>
      <c r="V122" s="108">
        <v>450</v>
      </c>
      <c r="W122" s="108">
        <v>4</v>
      </c>
      <c r="X122" s="113">
        <v>2017</v>
      </c>
      <c r="Y122" s="113">
        <v>2</v>
      </c>
      <c r="Z122" s="113">
        <v>0</v>
      </c>
      <c r="AA122" s="114" t="s">
        <v>450</v>
      </c>
      <c r="AB122" s="108">
        <v>266</v>
      </c>
      <c r="AC122" s="109" t="s">
        <v>450</v>
      </c>
      <c r="AD122" s="152" t="s">
        <v>529</v>
      </c>
      <c r="AE122" s="152" t="s">
        <v>450</v>
      </c>
      <c r="AF122" s="153">
        <f t="shared" si="5"/>
        <v>-46</v>
      </c>
      <c r="AG122" s="154">
        <f t="shared" si="6"/>
        <v>66.37</v>
      </c>
      <c r="AH122" s="155">
        <f t="shared" si="7"/>
        <v>-3053.0200000000004</v>
      </c>
      <c r="AI122" s="156"/>
    </row>
    <row r="123" spans="1:35" ht="48">
      <c r="A123" s="108">
        <v>2017</v>
      </c>
      <c r="B123" s="108">
        <v>111</v>
      </c>
      <c r="C123" s="109" t="s">
        <v>496</v>
      </c>
      <c r="D123" s="150" t="s">
        <v>530</v>
      </c>
      <c r="E123" s="109" t="s">
        <v>451</v>
      </c>
      <c r="F123" s="157" t="s">
        <v>289</v>
      </c>
      <c r="G123" s="112">
        <v>98.83</v>
      </c>
      <c r="H123" s="112">
        <v>17.82</v>
      </c>
      <c r="I123" s="143" t="s">
        <v>79</v>
      </c>
      <c r="J123" s="112">
        <f t="shared" si="4"/>
        <v>81.009999999999991</v>
      </c>
      <c r="K123" s="151" t="s">
        <v>471</v>
      </c>
      <c r="L123" s="108">
        <v>2017</v>
      </c>
      <c r="M123" s="108">
        <v>1067</v>
      </c>
      <c r="N123" s="109" t="s">
        <v>504</v>
      </c>
      <c r="O123" s="111" t="s">
        <v>291</v>
      </c>
      <c r="P123" s="109" t="s">
        <v>292</v>
      </c>
      <c r="Q123" s="109" t="s">
        <v>292</v>
      </c>
      <c r="R123" s="108" t="s">
        <v>84</v>
      </c>
      <c r="S123" s="111" t="s">
        <v>84</v>
      </c>
      <c r="T123" s="108">
        <v>1010203</v>
      </c>
      <c r="U123" s="108">
        <v>140</v>
      </c>
      <c r="V123" s="108">
        <v>450</v>
      </c>
      <c r="W123" s="108">
        <v>7</v>
      </c>
      <c r="X123" s="113">
        <v>2017</v>
      </c>
      <c r="Y123" s="113">
        <v>50</v>
      </c>
      <c r="Z123" s="113">
        <v>0</v>
      </c>
      <c r="AA123" s="114" t="s">
        <v>450</v>
      </c>
      <c r="AB123" s="108">
        <v>257</v>
      </c>
      <c r="AC123" s="109" t="s">
        <v>450</v>
      </c>
      <c r="AD123" s="152" t="s">
        <v>531</v>
      </c>
      <c r="AE123" s="152" t="s">
        <v>450</v>
      </c>
      <c r="AF123" s="153">
        <f t="shared" si="5"/>
        <v>21</v>
      </c>
      <c r="AG123" s="154">
        <f t="shared" si="6"/>
        <v>81.009999999999991</v>
      </c>
      <c r="AH123" s="155">
        <f t="shared" si="7"/>
        <v>1701.2099999999998</v>
      </c>
      <c r="AI123" s="156"/>
    </row>
    <row r="124" spans="1:35" ht="60">
      <c r="A124" s="108">
        <v>2017</v>
      </c>
      <c r="B124" s="108">
        <v>112</v>
      </c>
      <c r="C124" s="109" t="s">
        <v>532</v>
      </c>
      <c r="D124" s="150" t="s">
        <v>533</v>
      </c>
      <c r="E124" s="109" t="s">
        <v>240</v>
      </c>
      <c r="F124" s="157" t="s">
        <v>534</v>
      </c>
      <c r="G124" s="112">
        <v>55</v>
      </c>
      <c r="H124" s="112">
        <v>9.92</v>
      </c>
      <c r="I124" s="143" t="s">
        <v>79</v>
      </c>
      <c r="J124" s="112">
        <f t="shared" si="4"/>
        <v>45.08</v>
      </c>
      <c r="K124" s="151" t="s">
        <v>535</v>
      </c>
      <c r="L124" s="108">
        <v>2017</v>
      </c>
      <c r="M124" s="108">
        <v>1290</v>
      </c>
      <c r="N124" s="109" t="s">
        <v>532</v>
      </c>
      <c r="O124" s="111" t="s">
        <v>341</v>
      </c>
      <c r="P124" s="109" t="s">
        <v>342</v>
      </c>
      <c r="Q124" s="109" t="s">
        <v>80</v>
      </c>
      <c r="R124" s="108" t="s">
        <v>84</v>
      </c>
      <c r="S124" s="111" t="s">
        <v>84</v>
      </c>
      <c r="T124" s="108">
        <v>1010203</v>
      </c>
      <c r="U124" s="108">
        <v>140</v>
      </c>
      <c r="V124" s="108">
        <v>450</v>
      </c>
      <c r="W124" s="108">
        <v>2</v>
      </c>
      <c r="X124" s="113">
        <v>2017</v>
      </c>
      <c r="Y124" s="113">
        <v>27</v>
      </c>
      <c r="Z124" s="113">
        <v>0</v>
      </c>
      <c r="AA124" s="114" t="s">
        <v>450</v>
      </c>
      <c r="AB124" s="108">
        <v>251</v>
      </c>
      <c r="AC124" s="109" t="s">
        <v>450</v>
      </c>
      <c r="AD124" s="152" t="s">
        <v>166</v>
      </c>
      <c r="AE124" s="152" t="s">
        <v>450</v>
      </c>
      <c r="AF124" s="153">
        <f t="shared" si="5"/>
        <v>153</v>
      </c>
      <c r="AG124" s="154">
        <f t="shared" si="6"/>
        <v>45.08</v>
      </c>
      <c r="AH124" s="155">
        <f t="shared" si="7"/>
        <v>6897.24</v>
      </c>
      <c r="AI124" s="156"/>
    </row>
    <row r="125" spans="1:35" ht="156">
      <c r="A125" s="108">
        <v>2017</v>
      </c>
      <c r="B125" s="108">
        <v>113</v>
      </c>
      <c r="C125" s="109" t="s">
        <v>536</v>
      </c>
      <c r="D125" s="150" t="s">
        <v>537</v>
      </c>
      <c r="E125" s="109" t="s">
        <v>538</v>
      </c>
      <c r="F125" s="157" t="s">
        <v>539</v>
      </c>
      <c r="G125" s="112">
        <v>3756.33</v>
      </c>
      <c r="H125" s="112">
        <v>677.37</v>
      </c>
      <c r="I125" s="143" t="s">
        <v>79</v>
      </c>
      <c r="J125" s="112">
        <f t="shared" si="4"/>
        <v>3078.96</v>
      </c>
      <c r="K125" s="151" t="s">
        <v>80</v>
      </c>
      <c r="L125" s="108">
        <v>2017</v>
      </c>
      <c r="M125" s="108">
        <v>1247</v>
      </c>
      <c r="N125" s="109" t="s">
        <v>387</v>
      </c>
      <c r="O125" s="111" t="s">
        <v>540</v>
      </c>
      <c r="P125" s="109" t="s">
        <v>541</v>
      </c>
      <c r="Q125" s="109" t="s">
        <v>542</v>
      </c>
      <c r="R125" s="108" t="s">
        <v>84</v>
      </c>
      <c r="S125" s="111" t="s">
        <v>84</v>
      </c>
      <c r="T125" s="108">
        <v>1110703</v>
      </c>
      <c r="U125" s="108">
        <v>4980</v>
      </c>
      <c r="V125" s="108">
        <v>4980</v>
      </c>
      <c r="W125" s="108">
        <v>99</v>
      </c>
      <c r="X125" s="113">
        <v>2017</v>
      </c>
      <c r="Y125" s="113">
        <v>62</v>
      </c>
      <c r="Z125" s="113">
        <v>0</v>
      </c>
      <c r="AA125" s="114" t="s">
        <v>80</v>
      </c>
      <c r="AB125" s="108">
        <v>284</v>
      </c>
      <c r="AC125" s="109" t="s">
        <v>543</v>
      </c>
      <c r="AD125" s="152" t="s">
        <v>544</v>
      </c>
      <c r="AE125" s="152" t="s">
        <v>543</v>
      </c>
      <c r="AF125" s="153">
        <f t="shared" si="5"/>
        <v>7</v>
      </c>
      <c r="AG125" s="154">
        <f t="shared" si="6"/>
        <v>3078.96</v>
      </c>
      <c r="AH125" s="155">
        <f t="shared" si="7"/>
        <v>21552.720000000001</v>
      </c>
      <c r="AI125" s="156"/>
    </row>
    <row r="126" spans="1:35" ht="156">
      <c r="A126" s="108">
        <v>2017</v>
      </c>
      <c r="B126" s="108">
        <v>114</v>
      </c>
      <c r="C126" s="109" t="s">
        <v>536</v>
      </c>
      <c r="D126" s="150" t="s">
        <v>545</v>
      </c>
      <c r="E126" s="109" t="s">
        <v>387</v>
      </c>
      <c r="F126" s="157" t="s">
        <v>546</v>
      </c>
      <c r="G126" s="112">
        <v>982.93</v>
      </c>
      <c r="H126" s="112">
        <v>0</v>
      </c>
      <c r="I126" s="143" t="s">
        <v>79</v>
      </c>
      <c r="J126" s="112">
        <f t="shared" si="4"/>
        <v>982.93</v>
      </c>
      <c r="K126" s="151" t="s">
        <v>80</v>
      </c>
      <c r="L126" s="108">
        <v>2017</v>
      </c>
      <c r="M126" s="108">
        <v>1270</v>
      </c>
      <c r="N126" s="109" t="s">
        <v>387</v>
      </c>
      <c r="O126" s="111" t="s">
        <v>547</v>
      </c>
      <c r="P126" s="109" t="s">
        <v>548</v>
      </c>
      <c r="Q126" s="109" t="s">
        <v>549</v>
      </c>
      <c r="R126" s="108" t="s">
        <v>84</v>
      </c>
      <c r="S126" s="111" t="s">
        <v>84</v>
      </c>
      <c r="T126" s="108">
        <v>1110703</v>
      </c>
      <c r="U126" s="108">
        <v>4980</v>
      </c>
      <c r="V126" s="108">
        <v>4980</v>
      </c>
      <c r="W126" s="108">
        <v>99</v>
      </c>
      <c r="X126" s="113">
        <v>2017</v>
      </c>
      <c r="Y126" s="113">
        <v>62</v>
      </c>
      <c r="Z126" s="113">
        <v>0</v>
      </c>
      <c r="AA126" s="114" t="s">
        <v>80</v>
      </c>
      <c r="AB126" s="108">
        <v>286</v>
      </c>
      <c r="AC126" s="109" t="s">
        <v>543</v>
      </c>
      <c r="AD126" s="152" t="s">
        <v>550</v>
      </c>
      <c r="AE126" s="152" t="s">
        <v>543</v>
      </c>
      <c r="AF126" s="153">
        <f t="shared" si="5"/>
        <v>6</v>
      </c>
      <c r="AG126" s="154">
        <f t="shared" si="6"/>
        <v>982.93</v>
      </c>
      <c r="AH126" s="155">
        <f t="shared" si="7"/>
        <v>5897.58</v>
      </c>
      <c r="AI126" s="156"/>
    </row>
    <row r="127" spans="1:35" ht="156">
      <c r="A127" s="108">
        <v>2017</v>
      </c>
      <c r="B127" s="108">
        <v>115</v>
      </c>
      <c r="C127" s="109" t="s">
        <v>536</v>
      </c>
      <c r="D127" s="150" t="s">
        <v>551</v>
      </c>
      <c r="E127" s="109" t="s">
        <v>552</v>
      </c>
      <c r="F127" s="157" t="s">
        <v>546</v>
      </c>
      <c r="G127" s="112">
        <v>821.84</v>
      </c>
      <c r="H127" s="112">
        <v>148.19999999999999</v>
      </c>
      <c r="I127" s="143" t="s">
        <v>79</v>
      </c>
      <c r="J127" s="112">
        <f t="shared" si="4"/>
        <v>673.6400000000001</v>
      </c>
      <c r="K127" s="151" t="s">
        <v>80</v>
      </c>
      <c r="L127" s="108">
        <v>2017</v>
      </c>
      <c r="M127" s="108">
        <v>1248</v>
      </c>
      <c r="N127" s="109" t="s">
        <v>387</v>
      </c>
      <c r="O127" s="111" t="s">
        <v>553</v>
      </c>
      <c r="P127" s="109" t="s">
        <v>554</v>
      </c>
      <c r="Q127" s="109" t="s">
        <v>555</v>
      </c>
      <c r="R127" s="108" t="s">
        <v>84</v>
      </c>
      <c r="S127" s="111" t="s">
        <v>84</v>
      </c>
      <c r="T127" s="108">
        <v>1110703</v>
      </c>
      <c r="U127" s="108">
        <v>4980</v>
      </c>
      <c r="V127" s="108">
        <v>4980</v>
      </c>
      <c r="W127" s="108">
        <v>99</v>
      </c>
      <c r="X127" s="113">
        <v>2017</v>
      </c>
      <c r="Y127" s="113">
        <v>62</v>
      </c>
      <c r="Z127" s="113">
        <v>0</v>
      </c>
      <c r="AA127" s="114" t="s">
        <v>80</v>
      </c>
      <c r="AB127" s="108">
        <v>287</v>
      </c>
      <c r="AC127" s="109" t="s">
        <v>543</v>
      </c>
      <c r="AD127" s="152" t="s">
        <v>556</v>
      </c>
      <c r="AE127" s="152" t="s">
        <v>543</v>
      </c>
      <c r="AF127" s="153">
        <f t="shared" si="5"/>
        <v>9</v>
      </c>
      <c r="AG127" s="154">
        <f t="shared" si="6"/>
        <v>673.6400000000001</v>
      </c>
      <c r="AH127" s="155">
        <f t="shared" si="7"/>
        <v>6062.7600000000011</v>
      </c>
      <c r="AI127" s="156"/>
    </row>
    <row r="128" spans="1:35" ht="156">
      <c r="A128" s="108">
        <v>2017</v>
      </c>
      <c r="B128" s="108">
        <v>116</v>
      </c>
      <c r="C128" s="109" t="s">
        <v>536</v>
      </c>
      <c r="D128" s="150" t="s">
        <v>443</v>
      </c>
      <c r="E128" s="109" t="s">
        <v>557</v>
      </c>
      <c r="F128" s="157" t="s">
        <v>558</v>
      </c>
      <c r="G128" s="112">
        <v>3945.09</v>
      </c>
      <c r="H128" s="112">
        <v>711.41</v>
      </c>
      <c r="I128" s="143" t="s">
        <v>79</v>
      </c>
      <c r="J128" s="112">
        <f t="shared" si="4"/>
        <v>3233.6800000000003</v>
      </c>
      <c r="K128" s="151" t="s">
        <v>80</v>
      </c>
      <c r="L128" s="108">
        <v>2017</v>
      </c>
      <c r="M128" s="108">
        <v>1289</v>
      </c>
      <c r="N128" s="109" t="s">
        <v>532</v>
      </c>
      <c r="O128" s="111" t="s">
        <v>258</v>
      </c>
      <c r="P128" s="109" t="s">
        <v>80</v>
      </c>
      <c r="Q128" s="109" t="s">
        <v>80</v>
      </c>
      <c r="R128" s="108" t="s">
        <v>84</v>
      </c>
      <c r="S128" s="111" t="s">
        <v>84</v>
      </c>
      <c r="T128" s="108">
        <v>1110703</v>
      </c>
      <c r="U128" s="108">
        <v>4980</v>
      </c>
      <c r="V128" s="108">
        <v>4980</v>
      </c>
      <c r="W128" s="108">
        <v>99</v>
      </c>
      <c r="X128" s="113">
        <v>2017</v>
      </c>
      <c r="Y128" s="113">
        <v>62</v>
      </c>
      <c r="Z128" s="113">
        <v>0</v>
      </c>
      <c r="AA128" s="114" t="s">
        <v>80</v>
      </c>
      <c r="AB128" s="108">
        <v>285</v>
      </c>
      <c r="AC128" s="109" t="s">
        <v>543</v>
      </c>
      <c r="AD128" s="152" t="s">
        <v>543</v>
      </c>
      <c r="AE128" s="152" t="s">
        <v>543</v>
      </c>
      <c r="AF128" s="153">
        <f t="shared" si="5"/>
        <v>0</v>
      </c>
      <c r="AG128" s="154">
        <f t="shared" si="6"/>
        <v>3233.6800000000003</v>
      </c>
      <c r="AH128" s="155">
        <f t="shared" si="7"/>
        <v>0</v>
      </c>
      <c r="AI128" s="156"/>
    </row>
    <row r="129" spans="1:35" ht="24">
      <c r="A129" s="108">
        <v>2017</v>
      </c>
      <c r="B129" s="108">
        <v>117</v>
      </c>
      <c r="C129" s="109" t="s">
        <v>536</v>
      </c>
      <c r="D129" s="150" t="s">
        <v>559</v>
      </c>
      <c r="E129" s="109" t="s">
        <v>560</v>
      </c>
      <c r="F129" s="157" t="s">
        <v>229</v>
      </c>
      <c r="G129" s="112">
        <v>103.7</v>
      </c>
      <c r="H129" s="112">
        <v>18.7</v>
      </c>
      <c r="I129" s="143" t="s">
        <v>79</v>
      </c>
      <c r="J129" s="112">
        <f t="shared" si="4"/>
        <v>85</v>
      </c>
      <c r="K129" s="151" t="s">
        <v>226</v>
      </c>
      <c r="L129" s="108">
        <v>2017</v>
      </c>
      <c r="M129" s="108">
        <v>1192</v>
      </c>
      <c r="N129" s="109" t="s">
        <v>531</v>
      </c>
      <c r="O129" s="111" t="s">
        <v>150</v>
      </c>
      <c r="P129" s="109" t="s">
        <v>151</v>
      </c>
      <c r="Q129" s="109" t="s">
        <v>80</v>
      </c>
      <c r="R129" s="108" t="s">
        <v>84</v>
      </c>
      <c r="S129" s="111" t="s">
        <v>84</v>
      </c>
      <c r="T129" s="108">
        <v>1010203</v>
      </c>
      <c r="U129" s="108">
        <v>140</v>
      </c>
      <c r="V129" s="108">
        <v>450</v>
      </c>
      <c r="W129" s="108">
        <v>2</v>
      </c>
      <c r="X129" s="113">
        <v>2017</v>
      </c>
      <c r="Y129" s="113">
        <v>23</v>
      </c>
      <c r="Z129" s="113">
        <v>0</v>
      </c>
      <c r="AA129" s="114" t="s">
        <v>450</v>
      </c>
      <c r="AB129" s="108">
        <v>261</v>
      </c>
      <c r="AC129" s="109" t="s">
        <v>450</v>
      </c>
      <c r="AD129" s="152" t="s">
        <v>450</v>
      </c>
      <c r="AE129" s="152" t="s">
        <v>450</v>
      </c>
      <c r="AF129" s="153">
        <f t="shared" si="5"/>
        <v>0</v>
      </c>
      <c r="AG129" s="154">
        <f t="shared" si="6"/>
        <v>85</v>
      </c>
      <c r="AH129" s="155">
        <f t="shared" si="7"/>
        <v>0</v>
      </c>
      <c r="AI129" s="156"/>
    </row>
    <row r="130" spans="1:35" ht="144">
      <c r="A130" s="108">
        <v>2017</v>
      </c>
      <c r="B130" s="108">
        <v>118</v>
      </c>
      <c r="C130" s="109" t="s">
        <v>536</v>
      </c>
      <c r="D130" s="150" t="s">
        <v>88</v>
      </c>
      <c r="E130" s="109" t="s">
        <v>561</v>
      </c>
      <c r="F130" s="157" t="s">
        <v>562</v>
      </c>
      <c r="G130" s="112">
        <v>5664.68</v>
      </c>
      <c r="H130" s="112">
        <v>1021.5</v>
      </c>
      <c r="I130" s="143" t="s">
        <v>79</v>
      </c>
      <c r="J130" s="112">
        <f t="shared" si="4"/>
        <v>4643.18</v>
      </c>
      <c r="K130" s="151" t="s">
        <v>80</v>
      </c>
      <c r="L130" s="108">
        <v>2017</v>
      </c>
      <c r="M130" s="108">
        <v>1184</v>
      </c>
      <c r="N130" s="109" t="s">
        <v>531</v>
      </c>
      <c r="O130" s="111" t="s">
        <v>419</v>
      </c>
      <c r="P130" s="109" t="s">
        <v>420</v>
      </c>
      <c r="Q130" s="109" t="s">
        <v>421</v>
      </c>
      <c r="R130" s="108" t="s">
        <v>84</v>
      </c>
      <c r="S130" s="111" t="s">
        <v>84</v>
      </c>
      <c r="T130" s="108">
        <v>1110703</v>
      </c>
      <c r="U130" s="108">
        <v>4980</v>
      </c>
      <c r="V130" s="108">
        <v>4980</v>
      </c>
      <c r="W130" s="108">
        <v>99</v>
      </c>
      <c r="X130" s="113">
        <v>2017</v>
      </c>
      <c r="Y130" s="113">
        <v>62</v>
      </c>
      <c r="Z130" s="113">
        <v>0</v>
      </c>
      <c r="AA130" s="114" t="s">
        <v>80</v>
      </c>
      <c r="AB130" s="108">
        <v>283</v>
      </c>
      <c r="AC130" s="109" t="s">
        <v>543</v>
      </c>
      <c r="AD130" s="152" t="s">
        <v>563</v>
      </c>
      <c r="AE130" s="152" t="s">
        <v>543</v>
      </c>
      <c r="AF130" s="153">
        <f t="shared" si="5"/>
        <v>13</v>
      </c>
      <c r="AG130" s="154">
        <f t="shared" si="6"/>
        <v>4643.18</v>
      </c>
      <c r="AH130" s="155">
        <f t="shared" si="7"/>
        <v>60361.340000000004</v>
      </c>
      <c r="AI130" s="156"/>
    </row>
    <row r="131" spans="1:35" ht="48">
      <c r="A131" s="108">
        <v>2017</v>
      </c>
      <c r="B131" s="108">
        <v>119</v>
      </c>
      <c r="C131" s="109" t="s">
        <v>536</v>
      </c>
      <c r="D131" s="150" t="s">
        <v>564</v>
      </c>
      <c r="E131" s="109" t="s">
        <v>565</v>
      </c>
      <c r="F131" s="157" t="s">
        <v>289</v>
      </c>
      <c r="G131" s="112">
        <v>101.02</v>
      </c>
      <c r="H131" s="112">
        <v>18.22</v>
      </c>
      <c r="I131" s="143" t="s">
        <v>79</v>
      </c>
      <c r="J131" s="112">
        <f t="shared" si="4"/>
        <v>82.8</v>
      </c>
      <c r="K131" s="151" t="s">
        <v>471</v>
      </c>
      <c r="L131" s="108">
        <v>2017</v>
      </c>
      <c r="M131" s="108">
        <v>1256</v>
      </c>
      <c r="N131" s="109" t="s">
        <v>387</v>
      </c>
      <c r="O131" s="111" t="s">
        <v>291</v>
      </c>
      <c r="P131" s="109" t="s">
        <v>292</v>
      </c>
      <c r="Q131" s="109" t="s">
        <v>292</v>
      </c>
      <c r="R131" s="108" t="s">
        <v>84</v>
      </c>
      <c r="S131" s="111" t="s">
        <v>84</v>
      </c>
      <c r="T131" s="108">
        <v>1010203</v>
      </c>
      <c r="U131" s="108">
        <v>140</v>
      </c>
      <c r="V131" s="108">
        <v>450</v>
      </c>
      <c r="W131" s="108">
        <v>7</v>
      </c>
      <c r="X131" s="113">
        <v>2017</v>
      </c>
      <c r="Y131" s="113">
        <v>50</v>
      </c>
      <c r="Z131" s="113">
        <v>0</v>
      </c>
      <c r="AA131" s="114" t="s">
        <v>450</v>
      </c>
      <c r="AB131" s="108">
        <v>257</v>
      </c>
      <c r="AC131" s="109" t="s">
        <v>450</v>
      </c>
      <c r="AD131" s="152" t="s">
        <v>550</v>
      </c>
      <c r="AE131" s="152" t="s">
        <v>450</v>
      </c>
      <c r="AF131" s="153">
        <f t="shared" si="5"/>
        <v>-15</v>
      </c>
      <c r="AG131" s="154">
        <f t="shared" si="6"/>
        <v>82.8</v>
      </c>
      <c r="AH131" s="155">
        <f t="shared" si="7"/>
        <v>-1242</v>
      </c>
      <c r="AI131" s="156"/>
    </row>
    <row r="132" spans="1:35" ht="48">
      <c r="A132" s="108">
        <v>2017</v>
      </c>
      <c r="B132" s="108">
        <v>120</v>
      </c>
      <c r="C132" s="109" t="s">
        <v>536</v>
      </c>
      <c r="D132" s="150" t="s">
        <v>566</v>
      </c>
      <c r="E132" s="109" t="s">
        <v>431</v>
      </c>
      <c r="F132" s="157" t="s">
        <v>289</v>
      </c>
      <c r="G132" s="112">
        <v>94.86</v>
      </c>
      <c r="H132" s="112">
        <v>17.11</v>
      </c>
      <c r="I132" s="143" t="s">
        <v>79</v>
      </c>
      <c r="J132" s="112">
        <f t="shared" si="4"/>
        <v>77.75</v>
      </c>
      <c r="K132" s="151" t="s">
        <v>298</v>
      </c>
      <c r="L132" s="108">
        <v>2017</v>
      </c>
      <c r="M132" s="108">
        <v>1223</v>
      </c>
      <c r="N132" s="109" t="s">
        <v>531</v>
      </c>
      <c r="O132" s="111" t="s">
        <v>299</v>
      </c>
      <c r="P132" s="109" t="s">
        <v>300</v>
      </c>
      <c r="Q132" s="109" t="s">
        <v>80</v>
      </c>
      <c r="R132" s="108" t="s">
        <v>84</v>
      </c>
      <c r="S132" s="111" t="s">
        <v>84</v>
      </c>
      <c r="T132" s="108">
        <v>1080203</v>
      </c>
      <c r="U132" s="108">
        <v>2890</v>
      </c>
      <c r="V132" s="108">
        <v>7430</v>
      </c>
      <c r="W132" s="108">
        <v>99</v>
      </c>
      <c r="X132" s="113">
        <v>2017</v>
      </c>
      <c r="Y132" s="113">
        <v>47</v>
      </c>
      <c r="Z132" s="113">
        <v>0</v>
      </c>
      <c r="AA132" s="114" t="s">
        <v>450</v>
      </c>
      <c r="AB132" s="108">
        <v>265</v>
      </c>
      <c r="AC132" s="109" t="s">
        <v>450</v>
      </c>
      <c r="AD132" s="152" t="s">
        <v>567</v>
      </c>
      <c r="AE132" s="152" t="s">
        <v>450</v>
      </c>
      <c r="AF132" s="153">
        <f t="shared" si="5"/>
        <v>-19</v>
      </c>
      <c r="AG132" s="154">
        <f t="shared" si="6"/>
        <v>77.75</v>
      </c>
      <c r="AH132" s="155">
        <f t="shared" si="7"/>
        <v>-1477.25</v>
      </c>
      <c r="AI132" s="156"/>
    </row>
    <row r="133" spans="1:35" ht="48">
      <c r="A133" s="108">
        <v>2017</v>
      </c>
      <c r="B133" s="108">
        <v>121</v>
      </c>
      <c r="C133" s="109" t="s">
        <v>536</v>
      </c>
      <c r="D133" s="150" t="s">
        <v>568</v>
      </c>
      <c r="E133" s="109" t="s">
        <v>569</v>
      </c>
      <c r="F133" s="157" t="s">
        <v>289</v>
      </c>
      <c r="G133" s="112">
        <v>73.739999999999995</v>
      </c>
      <c r="H133" s="112">
        <v>13.3</v>
      </c>
      <c r="I133" s="143" t="s">
        <v>79</v>
      </c>
      <c r="J133" s="112">
        <f t="shared" si="4"/>
        <v>60.44</v>
      </c>
      <c r="K133" s="151" t="s">
        <v>308</v>
      </c>
      <c r="L133" s="108">
        <v>2017</v>
      </c>
      <c r="M133" s="108">
        <v>1183</v>
      </c>
      <c r="N133" s="109" t="s">
        <v>531</v>
      </c>
      <c r="O133" s="111" t="s">
        <v>310</v>
      </c>
      <c r="P133" s="109" t="s">
        <v>311</v>
      </c>
      <c r="Q133" s="109" t="s">
        <v>80</v>
      </c>
      <c r="R133" s="108" t="s">
        <v>84</v>
      </c>
      <c r="S133" s="111" t="s">
        <v>84</v>
      </c>
      <c r="T133" s="108">
        <v>1080203</v>
      </c>
      <c r="U133" s="108">
        <v>2890</v>
      </c>
      <c r="V133" s="108">
        <v>7430</v>
      </c>
      <c r="W133" s="108">
        <v>99</v>
      </c>
      <c r="X133" s="113">
        <v>2017</v>
      </c>
      <c r="Y133" s="113">
        <v>48</v>
      </c>
      <c r="Z133" s="113">
        <v>0</v>
      </c>
      <c r="AA133" s="114" t="s">
        <v>450</v>
      </c>
      <c r="AB133" s="108">
        <v>259</v>
      </c>
      <c r="AC133" s="109" t="s">
        <v>450</v>
      </c>
      <c r="AD133" s="152" t="s">
        <v>570</v>
      </c>
      <c r="AE133" s="152" t="s">
        <v>450</v>
      </c>
      <c r="AF133" s="153">
        <f t="shared" si="5"/>
        <v>-9</v>
      </c>
      <c r="AG133" s="154">
        <f t="shared" si="6"/>
        <v>60.44</v>
      </c>
      <c r="AH133" s="155">
        <f t="shared" si="7"/>
        <v>-543.96</v>
      </c>
      <c r="AI133" s="156"/>
    </row>
    <row r="134" spans="1:35" ht="48">
      <c r="A134" s="108">
        <v>2017</v>
      </c>
      <c r="B134" s="108">
        <v>122</v>
      </c>
      <c r="C134" s="109" t="s">
        <v>536</v>
      </c>
      <c r="D134" s="150" t="s">
        <v>571</v>
      </c>
      <c r="E134" s="109" t="s">
        <v>569</v>
      </c>
      <c r="F134" s="157" t="s">
        <v>289</v>
      </c>
      <c r="G134" s="112">
        <v>73.739999999999995</v>
      </c>
      <c r="H134" s="112">
        <v>13.3</v>
      </c>
      <c r="I134" s="143" t="s">
        <v>79</v>
      </c>
      <c r="J134" s="112">
        <f t="shared" si="4"/>
        <v>60.44</v>
      </c>
      <c r="K134" s="151" t="s">
        <v>308</v>
      </c>
      <c r="L134" s="108">
        <v>2017</v>
      </c>
      <c r="M134" s="108">
        <v>1179</v>
      </c>
      <c r="N134" s="109" t="s">
        <v>531</v>
      </c>
      <c r="O134" s="111" t="s">
        <v>310</v>
      </c>
      <c r="P134" s="109" t="s">
        <v>311</v>
      </c>
      <c r="Q134" s="109" t="s">
        <v>80</v>
      </c>
      <c r="R134" s="108" t="s">
        <v>84</v>
      </c>
      <c r="S134" s="111" t="s">
        <v>84</v>
      </c>
      <c r="T134" s="108">
        <v>1080203</v>
      </c>
      <c r="U134" s="108">
        <v>2890</v>
      </c>
      <c r="V134" s="108">
        <v>7430</v>
      </c>
      <c r="W134" s="108">
        <v>99</v>
      </c>
      <c r="X134" s="113">
        <v>2017</v>
      </c>
      <c r="Y134" s="113">
        <v>48</v>
      </c>
      <c r="Z134" s="113">
        <v>0</v>
      </c>
      <c r="AA134" s="114" t="s">
        <v>450</v>
      </c>
      <c r="AB134" s="108">
        <v>259</v>
      </c>
      <c r="AC134" s="109" t="s">
        <v>450</v>
      </c>
      <c r="AD134" s="152" t="s">
        <v>570</v>
      </c>
      <c r="AE134" s="152" t="s">
        <v>450</v>
      </c>
      <c r="AF134" s="153">
        <f t="shared" si="5"/>
        <v>-9</v>
      </c>
      <c r="AG134" s="154">
        <f t="shared" si="6"/>
        <v>60.44</v>
      </c>
      <c r="AH134" s="155">
        <f t="shared" si="7"/>
        <v>-543.96</v>
      </c>
      <c r="AI134" s="156"/>
    </row>
    <row r="135" spans="1:35" ht="48">
      <c r="A135" s="108">
        <v>2017</v>
      </c>
      <c r="B135" s="108">
        <v>123</v>
      </c>
      <c r="C135" s="109" t="s">
        <v>536</v>
      </c>
      <c r="D135" s="150" t="s">
        <v>572</v>
      </c>
      <c r="E135" s="109" t="s">
        <v>569</v>
      </c>
      <c r="F135" s="157" t="s">
        <v>289</v>
      </c>
      <c r="G135" s="112">
        <v>132.94</v>
      </c>
      <c r="H135" s="112">
        <v>23.97</v>
      </c>
      <c r="I135" s="143" t="s">
        <v>79</v>
      </c>
      <c r="J135" s="112">
        <f t="shared" si="4"/>
        <v>108.97</v>
      </c>
      <c r="K135" s="151" t="s">
        <v>308</v>
      </c>
      <c r="L135" s="108">
        <v>2017</v>
      </c>
      <c r="M135" s="108">
        <v>1180</v>
      </c>
      <c r="N135" s="109" t="s">
        <v>531</v>
      </c>
      <c r="O135" s="111" t="s">
        <v>310</v>
      </c>
      <c r="P135" s="109" t="s">
        <v>311</v>
      </c>
      <c r="Q135" s="109" t="s">
        <v>80</v>
      </c>
      <c r="R135" s="108" t="s">
        <v>84</v>
      </c>
      <c r="S135" s="111" t="s">
        <v>84</v>
      </c>
      <c r="T135" s="108">
        <v>1080203</v>
      </c>
      <c r="U135" s="108">
        <v>2890</v>
      </c>
      <c r="V135" s="108">
        <v>7430</v>
      </c>
      <c r="W135" s="108">
        <v>99</v>
      </c>
      <c r="X135" s="113">
        <v>2017</v>
      </c>
      <c r="Y135" s="113">
        <v>48</v>
      </c>
      <c r="Z135" s="113">
        <v>0</v>
      </c>
      <c r="AA135" s="114" t="s">
        <v>450</v>
      </c>
      <c r="AB135" s="108">
        <v>259</v>
      </c>
      <c r="AC135" s="109" t="s">
        <v>450</v>
      </c>
      <c r="AD135" s="152" t="s">
        <v>570</v>
      </c>
      <c r="AE135" s="152" t="s">
        <v>450</v>
      </c>
      <c r="AF135" s="153">
        <f t="shared" si="5"/>
        <v>-9</v>
      </c>
      <c r="AG135" s="154">
        <f t="shared" si="6"/>
        <v>108.97</v>
      </c>
      <c r="AH135" s="155">
        <f t="shared" si="7"/>
        <v>-980.73</v>
      </c>
      <c r="AI135" s="156"/>
    </row>
    <row r="136" spans="1:35" ht="48">
      <c r="A136" s="108">
        <v>2017</v>
      </c>
      <c r="B136" s="108">
        <v>124</v>
      </c>
      <c r="C136" s="109" t="s">
        <v>536</v>
      </c>
      <c r="D136" s="150" t="s">
        <v>573</v>
      </c>
      <c r="E136" s="109" t="s">
        <v>569</v>
      </c>
      <c r="F136" s="157" t="s">
        <v>289</v>
      </c>
      <c r="G136" s="112">
        <v>147.71</v>
      </c>
      <c r="H136" s="112">
        <v>26.64</v>
      </c>
      <c r="I136" s="143" t="s">
        <v>79</v>
      </c>
      <c r="J136" s="112">
        <f t="shared" ref="J136:J199" si="8">IF(I136="SI", G136-H136,G136)</f>
        <v>121.07000000000001</v>
      </c>
      <c r="K136" s="151" t="s">
        <v>308</v>
      </c>
      <c r="L136" s="108">
        <v>2017</v>
      </c>
      <c r="M136" s="108">
        <v>1181</v>
      </c>
      <c r="N136" s="109" t="s">
        <v>531</v>
      </c>
      <c r="O136" s="111" t="s">
        <v>310</v>
      </c>
      <c r="P136" s="109" t="s">
        <v>311</v>
      </c>
      <c r="Q136" s="109" t="s">
        <v>80</v>
      </c>
      <c r="R136" s="108" t="s">
        <v>84</v>
      </c>
      <c r="S136" s="111" t="s">
        <v>84</v>
      </c>
      <c r="T136" s="108">
        <v>1080203</v>
      </c>
      <c r="U136" s="108">
        <v>2890</v>
      </c>
      <c r="V136" s="108">
        <v>7430</v>
      </c>
      <c r="W136" s="108">
        <v>99</v>
      </c>
      <c r="X136" s="113">
        <v>2017</v>
      </c>
      <c r="Y136" s="113">
        <v>48</v>
      </c>
      <c r="Z136" s="113">
        <v>0</v>
      </c>
      <c r="AA136" s="114" t="s">
        <v>450</v>
      </c>
      <c r="AB136" s="108">
        <v>259</v>
      </c>
      <c r="AC136" s="109" t="s">
        <v>450</v>
      </c>
      <c r="AD136" s="152" t="s">
        <v>570</v>
      </c>
      <c r="AE136" s="152" t="s">
        <v>450</v>
      </c>
      <c r="AF136" s="153">
        <f t="shared" ref="AF136:AF199" si="9">AE136-AD136</f>
        <v>-9</v>
      </c>
      <c r="AG136" s="154">
        <f t="shared" ref="AG136:AG199" si="10">IF(AI136="SI", 0,J136)</f>
        <v>121.07000000000001</v>
      </c>
      <c r="AH136" s="155">
        <f t="shared" ref="AH136:AH199" si="11">AG136*AF136</f>
        <v>-1089.6300000000001</v>
      </c>
      <c r="AI136" s="156"/>
    </row>
    <row r="137" spans="1:35" ht="48">
      <c r="A137" s="108">
        <v>2017</v>
      </c>
      <c r="B137" s="108">
        <v>125</v>
      </c>
      <c r="C137" s="109" t="s">
        <v>536</v>
      </c>
      <c r="D137" s="150" t="s">
        <v>574</v>
      </c>
      <c r="E137" s="109" t="s">
        <v>569</v>
      </c>
      <c r="F137" s="157" t="s">
        <v>289</v>
      </c>
      <c r="G137" s="112">
        <v>73.739999999999995</v>
      </c>
      <c r="H137" s="112">
        <v>13.3</v>
      </c>
      <c r="I137" s="143" t="s">
        <v>79</v>
      </c>
      <c r="J137" s="112">
        <f t="shared" si="8"/>
        <v>60.44</v>
      </c>
      <c r="K137" s="151" t="s">
        <v>308</v>
      </c>
      <c r="L137" s="108">
        <v>2017</v>
      </c>
      <c r="M137" s="108">
        <v>1182</v>
      </c>
      <c r="N137" s="109" t="s">
        <v>531</v>
      </c>
      <c r="O137" s="111" t="s">
        <v>310</v>
      </c>
      <c r="P137" s="109" t="s">
        <v>311</v>
      </c>
      <c r="Q137" s="109" t="s">
        <v>80</v>
      </c>
      <c r="R137" s="108" t="s">
        <v>84</v>
      </c>
      <c r="S137" s="111" t="s">
        <v>84</v>
      </c>
      <c r="T137" s="108">
        <v>1080203</v>
      </c>
      <c r="U137" s="108">
        <v>2890</v>
      </c>
      <c r="V137" s="108">
        <v>7430</v>
      </c>
      <c r="W137" s="108">
        <v>99</v>
      </c>
      <c r="X137" s="113">
        <v>2017</v>
      </c>
      <c r="Y137" s="113">
        <v>48</v>
      </c>
      <c r="Z137" s="113">
        <v>0</v>
      </c>
      <c r="AA137" s="114" t="s">
        <v>450</v>
      </c>
      <c r="AB137" s="108">
        <v>259</v>
      </c>
      <c r="AC137" s="109" t="s">
        <v>450</v>
      </c>
      <c r="AD137" s="152" t="s">
        <v>570</v>
      </c>
      <c r="AE137" s="152" t="s">
        <v>450</v>
      </c>
      <c r="AF137" s="153">
        <f t="shared" si="9"/>
        <v>-9</v>
      </c>
      <c r="AG137" s="154">
        <f t="shared" si="10"/>
        <v>60.44</v>
      </c>
      <c r="AH137" s="155">
        <f t="shared" si="11"/>
        <v>-543.96</v>
      </c>
      <c r="AI137" s="156"/>
    </row>
    <row r="138" spans="1:35" ht="48">
      <c r="A138" s="108">
        <v>2017</v>
      </c>
      <c r="B138" s="108">
        <v>126</v>
      </c>
      <c r="C138" s="109" t="s">
        <v>536</v>
      </c>
      <c r="D138" s="150" t="s">
        <v>575</v>
      </c>
      <c r="E138" s="109" t="s">
        <v>531</v>
      </c>
      <c r="F138" s="157" t="s">
        <v>289</v>
      </c>
      <c r="G138" s="112">
        <v>140.04</v>
      </c>
      <c r="H138" s="112">
        <v>25.25</v>
      </c>
      <c r="I138" s="143" t="s">
        <v>79</v>
      </c>
      <c r="J138" s="112">
        <f t="shared" si="8"/>
        <v>114.78999999999999</v>
      </c>
      <c r="K138" s="151" t="s">
        <v>308</v>
      </c>
      <c r="L138" s="108">
        <v>2017</v>
      </c>
      <c r="M138" s="108">
        <v>1249</v>
      </c>
      <c r="N138" s="109" t="s">
        <v>387</v>
      </c>
      <c r="O138" s="111" t="s">
        <v>310</v>
      </c>
      <c r="P138" s="109" t="s">
        <v>311</v>
      </c>
      <c r="Q138" s="109" t="s">
        <v>80</v>
      </c>
      <c r="R138" s="108" t="s">
        <v>84</v>
      </c>
      <c r="S138" s="111" t="s">
        <v>84</v>
      </c>
      <c r="T138" s="108">
        <v>1080203</v>
      </c>
      <c r="U138" s="108">
        <v>2890</v>
      </c>
      <c r="V138" s="108">
        <v>7430</v>
      </c>
      <c r="W138" s="108">
        <v>99</v>
      </c>
      <c r="X138" s="113">
        <v>2017</v>
      </c>
      <c r="Y138" s="113">
        <v>48</v>
      </c>
      <c r="Z138" s="113">
        <v>0</v>
      </c>
      <c r="AA138" s="114" t="s">
        <v>450</v>
      </c>
      <c r="AB138" s="108">
        <v>259</v>
      </c>
      <c r="AC138" s="109" t="s">
        <v>450</v>
      </c>
      <c r="AD138" s="152" t="s">
        <v>550</v>
      </c>
      <c r="AE138" s="152" t="s">
        <v>450</v>
      </c>
      <c r="AF138" s="153">
        <f t="shared" si="9"/>
        <v>-15</v>
      </c>
      <c r="AG138" s="154">
        <f t="shared" si="10"/>
        <v>114.78999999999999</v>
      </c>
      <c r="AH138" s="155">
        <f t="shared" si="11"/>
        <v>-1721.85</v>
      </c>
      <c r="AI138" s="156"/>
    </row>
    <row r="139" spans="1:35" ht="48">
      <c r="A139" s="108">
        <v>2017</v>
      </c>
      <c r="B139" s="108">
        <v>127</v>
      </c>
      <c r="C139" s="109" t="s">
        <v>536</v>
      </c>
      <c r="D139" s="150" t="s">
        <v>576</v>
      </c>
      <c r="E139" s="109" t="s">
        <v>531</v>
      </c>
      <c r="F139" s="157" t="s">
        <v>289</v>
      </c>
      <c r="G139" s="112">
        <v>45.01</v>
      </c>
      <c r="H139" s="112">
        <v>8.1199999999999992</v>
      </c>
      <c r="I139" s="143" t="s">
        <v>79</v>
      </c>
      <c r="J139" s="112">
        <f t="shared" si="8"/>
        <v>36.89</v>
      </c>
      <c r="K139" s="151" t="s">
        <v>308</v>
      </c>
      <c r="L139" s="108">
        <v>2017</v>
      </c>
      <c r="M139" s="108">
        <v>1250</v>
      </c>
      <c r="N139" s="109" t="s">
        <v>387</v>
      </c>
      <c r="O139" s="111" t="s">
        <v>310</v>
      </c>
      <c r="P139" s="109" t="s">
        <v>311</v>
      </c>
      <c r="Q139" s="109" t="s">
        <v>80</v>
      </c>
      <c r="R139" s="108" t="s">
        <v>84</v>
      </c>
      <c r="S139" s="111" t="s">
        <v>84</v>
      </c>
      <c r="T139" s="108">
        <v>1080203</v>
      </c>
      <c r="U139" s="108">
        <v>2890</v>
      </c>
      <c r="V139" s="108">
        <v>7430</v>
      </c>
      <c r="W139" s="108">
        <v>99</v>
      </c>
      <c r="X139" s="113">
        <v>2017</v>
      </c>
      <c r="Y139" s="113">
        <v>48</v>
      </c>
      <c r="Z139" s="113">
        <v>0</v>
      </c>
      <c r="AA139" s="114" t="s">
        <v>450</v>
      </c>
      <c r="AB139" s="108">
        <v>259</v>
      </c>
      <c r="AC139" s="109" t="s">
        <v>450</v>
      </c>
      <c r="AD139" s="152" t="s">
        <v>550</v>
      </c>
      <c r="AE139" s="152" t="s">
        <v>450</v>
      </c>
      <c r="AF139" s="153">
        <f t="shared" si="9"/>
        <v>-15</v>
      </c>
      <c r="AG139" s="154">
        <f t="shared" si="10"/>
        <v>36.89</v>
      </c>
      <c r="AH139" s="155">
        <f t="shared" si="11"/>
        <v>-553.35</v>
      </c>
      <c r="AI139" s="156"/>
    </row>
    <row r="140" spans="1:35" ht="48">
      <c r="A140" s="108">
        <v>2017</v>
      </c>
      <c r="B140" s="108">
        <v>128</v>
      </c>
      <c r="C140" s="109" t="s">
        <v>536</v>
      </c>
      <c r="D140" s="150" t="s">
        <v>577</v>
      </c>
      <c r="E140" s="109" t="s">
        <v>531</v>
      </c>
      <c r="F140" s="157" t="s">
        <v>289</v>
      </c>
      <c r="G140" s="112">
        <v>251.28</v>
      </c>
      <c r="H140" s="112">
        <v>45.31</v>
      </c>
      <c r="I140" s="143" t="s">
        <v>79</v>
      </c>
      <c r="J140" s="112">
        <f t="shared" si="8"/>
        <v>205.97</v>
      </c>
      <c r="K140" s="151" t="s">
        <v>471</v>
      </c>
      <c r="L140" s="108">
        <v>2017</v>
      </c>
      <c r="M140" s="108">
        <v>1251</v>
      </c>
      <c r="N140" s="109" t="s">
        <v>387</v>
      </c>
      <c r="O140" s="111" t="s">
        <v>310</v>
      </c>
      <c r="P140" s="109" t="s">
        <v>311</v>
      </c>
      <c r="Q140" s="109" t="s">
        <v>80</v>
      </c>
      <c r="R140" s="108" t="s">
        <v>84</v>
      </c>
      <c r="S140" s="111" t="s">
        <v>84</v>
      </c>
      <c r="T140" s="108">
        <v>1010203</v>
      </c>
      <c r="U140" s="108">
        <v>140</v>
      </c>
      <c r="V140" s="108">
        <v>450</v>
      </c>
      <c r="W140" s="108">
        <v>7</v>
      </c>
      <c r="X140" s="113">
        <v>2017</v>
      </c>
      <c r="Y140" s="113">
        <v>49</v>
      </c>
      <c r="Z140" s="113">
        <v>0</v>
      </c>
      <c r="AA140" s="114" t="s">
        <v>450</v>
      </c>
      <c r="AB140" s="108">
        <v>258</v>
      </c>
      <c r="AC140" s="109" t="s">
        <v>450</v>
      </c>
      <c r="AD140" s="152" t="s">
        <v>550</v>
      </c>
      <c r="AE140" s="152" t="s">
        <v>450</v>
      </c>
      <c r="AF140" s="153">
        <f t="shared" si="9"/>
        <v>-15</v>
      </c>
      <c r="AG140" s="154">
        <f t="shared" si="10"/>
        <v>205.97</v>
      </c>
      <c r="AH140" s="155">
        <f t="shared" si="11"/>
        <v>-3089.55</v>
      </c>
      <c r="AI140" s="156"/>
    </row>
    <row r="141" spans="1:35">
      <c r="A141" s="108">
        <v>2017</v>
      </c>
      <c r="B141" s="108">
        <v>129</v>
      </c>
      <c r="C141" s="109" t="s">
        <v>450</v>
      </c>
      <c r="D141" s="150" t="s">
        <v>578</v>
      </c>
      <c r="E141" s="109" t="s">
        <v>431</v>
      </c>
      <c r="F141" s="157" t="s">
        <v>579</v>
      </c>
      <c r="G141" s="112">
        <v>294</v>
      </c>
      <c r="H141" s="112">
        <v>0</v>
      </c>
      <c r="I141" s="143" t="s">
        <v>79</v>
      </c>
      <c r="J141" s="112">
        <f t="shared" si="8"/>
        <v>294</v>
      </c>
      <c r="K141" s="151" t="s">
        <v>80</v>
      </c>
      <c r="L141" s="108">
        <v>2017</v>
      </c>
      <c r="M141" s="108">
        <v>1221</v>
      </c>
      <c r="N141" s="109" t="s">
        <v>531</v>
      </c>
      <c r="O141" s="111" t="s">
        <v>447</v>
      </c>
      <c r="P141" s="109" t="s">
        <v>448</v>
      </c>
      <c r="Q141" s="109" t="s">
        <v>449</v>
      </c>
      <c r="R141" s="108" t="s">
        <v>84</v>
      </c>
      <c r="S141" s="111" t="s">
        <v>84</v>
      </c>
      <c r="T141" s="108">
        <v>1010701</v>
      </c>
      <c r="U141" s="108">
        <v>670</v>
      </c>
      <c r="V141" s="108">
        <v>670</v>
      </c>
      <c r="W141" s="108">
        <v>1</v>
      </c>
      <c r="X141" s="113">
        <v>2016</v>
      </c>
      <c r="Y141" s="113">
        <v>120</v>
      </c>
      <c r="Z141" s="113">
        <v>0</v>
      </c>
      <c r="AA141" s="114" t="s">
        <v>450</v>
      </c>
      <c r="AB141" s="108">
        <v>254</v>
      </c>
      <c r="AC141" s="109" t="s">
        <v>450</v>
      </c>
      <c r="AD141" s="152" t="s">
        <v>570</v>
      </c>
      <c r="AE141" s="152" t="s">
        <v>450</v>
      </c>
      <c r="AF141" s="153">
        <f t="shared" si="9"/>
        <v>-9</v>
      </c>
      <c r="AG141" s="154">
        <f t="shared" si="10"/>
        <v>294</v>
      </c>
      <c r="AH141" s="155">
        <f t="shared" si="11"/>
        <v>-2646</v>
      </c>
      <c r="AI141" s="156"/>
    </row>
    <row r="142" spans="1:35">
      <c r="A142" s="108">
        <v>2017</v>
      </c>
      <c r="B142" s="108">
        <v>129</v>
      </c>
      <c r="C142" s="109" t="s">
        <v>450</v>
      </c>
      <c r="D142" s="150" t="s">
        <v>578</v>
      </c>
      <c r="E142" s="109" t="s">
        <v>431</v>
      </c>
      <c r="F142" s="157" t="s">
        <v>579</v>
      </c>
      <c r="G142" s="112">
        <v>3000</v>
      </c>
      <c r="H142" s="112">
        <v>594</v>
      </c>
      <c r="I142" s="143" t="s">
        <v>79</v>
      </c>
      <c r="J142" s="112">
        <f t="shared" si="8"/>
        <v>2406</v>
      </c>
      <c r="K142" s="151" t="s">
        <v>580</v>
      </c>
      <c r="L142" s="108">
        <v>2017</v>
      </c>
      <c r="M142" s="108">
        <v>1221</v>
      </c>
      <c r="N142" s="109" t="s">
        <v>531</v>
      </c>
      <c r="O142" s="111" t="s">
        <v>447</v>
      </c>
      <c r="P142" s="109" t="s">
        <v>448</v>
      </c>
      <c r="Q142" s="109" t="s">
        <v>449</v>
      </c>
      <c r="R142" s="108" t="s">
        <v>84</v>
      </c>
      <c r="S142" s="111" t="s">
        <v>84</v>
      </c>
      <c r="T142" s="108">
        <v>2080101</v>
      </c>
      <c r="U142" s="108">
        <v>8230</v>
      </c>
      <c r="V142" s="108">
        <v>11855</v>
      </c>
      <c r="W142" s="108">
        <v>2</v>
      </c>
      <c r="X142" s="113">
        <v>2017</v>
      </c>
      <c r="Y142" s="113">
        <v>119</v>
      </c>
      <c r="Z142" s="113">
        <v>0</v>
      </c>
      <c r="AA142" s="114" t="s">
        <v>450</v>
      </c>
      <c r="AB142" s="108">
        <v>255</v>
      </c>
      <c r="AC142" s="109" t="s">
        <v>450</v>
      </c>
      <c r="AD142" s="152" t="s">
        <v>450</v>
      </c>
      <c r="AE142" s="152" t="s">
        <v>450</v>
      </c>
      <c r="AF142" s="153">
        <f t="shared" si="9"/>
        <v>0</v>
      </c>
      <c r="AG142" s="154">
        <f t="shared" si="10"/>
        <v>2406</v>
      </c>
      <c r="AH142" s="155">
        <f t="shared" si="11"/>
        <v>0</v>
      </c>
      <c r="AI142" s="156"/>
    </row>
    <row r="143" spans="1:35" ht="84">
      <c r="A143" s="108">
        <v>2017</v>
      </c>
      <c r="B143" s="108">
        <v>130</v>
      </c>
      <c r="C143" s="109" t="s">
        <v>450</v>
      </c>
      <c r="D143" s="150" t="s">
        <v>581</v>
      </c>
      <c r="E143" s="109" t="s">
        <v>428</v>
      </c>
      <c r="F143" s="157" t="s">
        <v>582</v>
      </c>
      <c r="G143" s="112">
        <v>8906</v>
      </c>
      <c r="H143" s="112">
        <v>1606</v>
      </c>
      <c r="I143" s="143" t="s">
        <v>79</v>
      </c>
      <c r="J143" s="112">
        <f t="shared" si="8"/>
        <v>7300</v>
      </c>
      <c r="K143" s="151" t="s">
        <v>583</v>
      </c>
      <c r="L143" s="108">
        <v>2017</v>
      </c>
      <c r="M143" s="108">
        <v>1305</v>
      </c>
      <c r="N143" s="109" t="s">
        <v>584</v>
      </c>
      <c r="O143" s="111" t="s">
        <v>585</v>
      </c>
      <c r="P143" s="109" t="s">
        <v>586</v>
      </c>
      <c r="Q143" s="109" t="s">
        <v>587</v>
      </c>
      <c r="R143" s="108" t="s">
        <v>84</v>
      </c>
      <c r="S143" s="111" t="s">
        <v>84</v>
      </c>
      <c r="T143" s="108">
        <v>2090605</v>
      </c>
      <c r="U143" s="108">
        <v>9070</v>
      </c>
      <c r="V143" s="108">
        <v>12650</v>
      </c>
      <c r="W143" s="108">
        <v>25</v>
      </c>
      <c r="X143" s="113">
        <v>2017</v>
      </c>
      <c r="Y143" s="113">
        <v>82</v>
      </c>
      <c r="Z143" s="113">
        <v>0</v>
      </c>
      <c r="AA143" s="114" t="s">
        <v>588</v>
      </c>
      <c r="AB143" s="108">
        <v>304</v>
      </c>
      <c r="AC143" s="109" t="s">
        <v>589</v>
      </c>
      <c r="AD143" s="152" t="s">
        <v>590</v>
      </c>
      <c r="AE143" s="152" t="s">
        <v>589</v>
      </c>
      <c r="AF143" s="153">
        <f t="shared" si="9"/>
        <v>6</v>
      </c>
      <c r="AG143" s="154">
        <f t="shared" si="10"/>
        <v>7300</v>
      </c>
      <c r="AH143" s="155">
        <f t="shared" si="11"/>
        <v>43800</v>
      </c>
      <c r="AI143" s="156"/>
    </row>
    <row r="144" spans="1:35" ht="228">
      <c r="A144" s="108">
        <v>2017</v>
      </c>
      <c r="B144" s="108">
        <v>131</v>
      </c>
      <c r="C144" s="109" t="s">
        <v>543</v>
      </c>
      <c r="D144" s="150" t="s">
        <v>591</v>
      </c>
      <c r="E144" s="109" t="s">
        <v>592</v>
      </c>
      <c r="F144" s="157" t="s">
        <v>593</v>
      </c>
      <c r="G144" s="112">
        <v>2364.36</v>
      </c>
      <c r="H144" s="112">
        <v>426.36</v>
      </c>
      <c r="I144" s="143" t="s">
        <v>79</v>
      </c>
      <c r="J144" s="112">
        <f t="shared" si="8"/>
        <v>1938</v>
      </c>
      <c r="K144" s="151" t="s">
        <v>594</v>
      </c>
      <c r="L144" s="108">
        <v>2017</v>
      </c>
      <c r="M144" s="108">
        <v>1350</v>
      </c>
      <c r="N144" s="109" t="s">
        <v>595</v>
      </c>
      <c r="O144" s="111" t="s">
        <v>461</v>
      </c>
      <c r="P144" s="109" t="s">
        <v>462</v>
      </c>
      <c r="Q144" s="109" t="s">
        <v>463</v>
      </c>
      <c r="R144" s="108" t="s">
        <v>84</v>
      </c>
      <c r="S144" s="111" t="s">
        <v>84</v>
      </c>
      <c r="T144" s="108">
        <v>2090605</v>
      </c>
      <c r="U144" s="108">
        <v>9070</v>
      </c>
      <c r="V144" s="108">
        <v>12650</v>
      </c>
      <c r="W144" s="108">
        <v>24</v>
      </c>
      <c r="X144" s="113">
        <v>2016</v>
      </c>
      <c r="Y144" s="113">
        <v>214</v>
      </c>
      <c r="Z144" s="113">
        <v>1</v>
      </c>
      <c r="AA144" s="114" t="s">
        <v>80</v>
      </c>
      <c r="AB144" s="108">
        <v>292</v>
      </c>
      <c r="AC144" s="109" t="s">
        <v>543</v>
      </c>
      <c r="AD144" s="152" t="s">
        <v>596</v>
      </c>
      <c r="AE144" s="152" t="s">
        <v>543</v>
      </c>
      <c r="AF144" s="153">
        <f t="shared" si="9"/>
        <v>-11</v>
      </c>
      <c r="AG144" s="154">
        <f t="shared" si="10"/>
        <v>1938</v>
      </c>
      <c r="AH144" s="155">
        <f t="shared" si="11"/>
        <v>-21318</v>
      </c>
      <c r="AI144" s="156"/>
    </row>
    <row r="145" spans="1:35" ht="108">
      <c r="A145" s="108">
        <v>2017</v>
      </c>
      <c r="B145" s="108">
        <v>132</v>
      </c>
      <c r="C145" s="109" t="s">
        <v>543</v>
      </c>
      <c r="D145" s="150" t="s">
        <v>500</v>
      </c>
      <c r="E145" s="109" t="s">
        <v>597</v>
      </c>
      <c r="F145" s="157" t="s">
        <v>598</v>
      </c>
      <c r="G145" s="112">
        <v>1758.64</v>
      </c>
      <c r="H145" s="112">
        <v>0</v>
      </c>
      <c r="I145" s="143" t="s">
        <v>79</v>
      </c>
      <c r="J145" s="112">
        <f t="shared" si="8"/>
        <v>1758.64</v>
      </c>
      <c r="K145" s="151" t="s">
        <v>599</v>
      </c>
      <c r="L145" s="108">
        <v>2017</v>
      </c>
      <c r="M145" s="108">
        <v>1394</v>
      </c>
      <c r="N145" s="109" t="s">
        <v>588</v>
      </c>
      <c r="O145" s="111" t="s">
        <v>600</v>
      </c>
      <c r="P145" s="109" t="s">
        <v>601</v>
      </c>
      <c r="Q145" s="109" t="s">
        <v>602</v>
      </c>
      <c r="R145" s="108" t="s">
        <v>84</v>
      </c>
      <c r="S145" s="111" t="s">
        <v>84</v>
      </c>
      <c r="T145" s="108">
        <v>1010403</v>
      </c>
      <c r="U145" s="108">
        <v>360</v>
      </c>
      <c r="V145" s="108">
        <v>1400</v>
      </c>
      <c r="W145" s="108">
        <v>1</v>
      </c>
      <c r="X145" s="113">
        <v>2017</v>
      </c>
      <c r="Y145" s="113">
        <v>20</v>
      </c>
      <c r="Z145" s="113">
        <v>0</v>
      </c>
      <c r="AA145" s="114" t="s">
        <v>80</v>
      </c>
      <c r="AB145" s="108">
        <v>288</v>
      </c>
      <c r="AC145" s="109" t="s">
        <v>543</v>
      </c>
      <c r="AD145" s="152" t="s">
        <v>603</v>
      </c>
      <c r="AE145" s="152" t="s">
        <v>543</v>
      </c>
      <c r="AF145" s="153">
        <f t="shared" si="9"/>
        <v>-27</v>
      </c>
      <c r="AG145" s="154">
        <f t="shared" si="10"/>
        <v>1758.64</v>
      </c>
      <c r="AH145" s="155">
        <f t="shared" si="11"/>
        <v>-47483.280000000006</v>
      </c>
      <c r="AI145" s="156"/>
    </row>
    <row r="146" spans="1:35">
      <c r="A146" s="108">
        <v>2017</v>
      </c>
      <c r="B146" s="108">
        <v>133</v>
      </c>
      <c r="C146" s="109" t="s">
        <v>590</v>
      </c>
      <c r="D146" s="150" t="s">
        <v>604</v>
      </c>
      <c r="E146" s="109" t="s">
        <v>450</v>
      </c>
      <c r="F146" s="157" t="s">
        <v>605</v>
      </c>
      <c r="G146" s="112">
        <v>15860</v>
      </c>
      <c r="H146" s="112">
        <v>2860</v>
      </c>
      <c r="I146" s="143" t="s">
        <v>79</v>
      </c>
      <c r="J146" s="112">
        <f t="shared" si="8"/>
        <v>13000</v>
      </c>
      <c r="K146" s="151" t="s">
        <v>80</v>
      </c>
      <c r="L146" s="108">
        <v>2017</v>
      </c>
      <c r="M146" s="108">
        <v>1342</v>
      </c>
      <c r="N146" s="109" t="s">
        <v>595</v>
      </c>
      <c r="O146" s="111" t="s">
        <v>447</v>
      </c>
      <c r="P146" s="109" t="s">
        <v>448</v>
      </c>
      <c r="Q146" s="109" t="s">
        <v>449</v>
      </c>
      <c r="R146" s="108" t="s">
        <v>84</v>
      </c>
      <c r="S146" s="111" t="s">
        <v>84</v>
      </c>
      <c r="T146" s="108">
        <v>2090605</v>
      </c>
      <c r="U146" s="108">
        <v>9070</v>
      </c>
      <c r="V146" s="108">
        <v>12650</v>
      </c>
      <c r="W146" s="108">
        <v>24</v>
      </c>
      <c r="X146" s="113">
        <v>2017</v>
      </c>
      <c r="Y146" s="113">
        <v>59</v>
      </c>
      <c r="Z146" s="113">
        <v>0</v>
      </c>
      <c r="AA146" s="114" t="s">
        <v>588</v>
      </c>
      <c r="AB146" s="108">
        <v>305</v>
      </c>
      <c r="AC146" s="109" t="s">
        <v>589</v>
      </c>
      <c r="AD146" s="152" t="s">
        <v>606</v>
      </c>
      <c r="AE146" s="152" t="s">
        <v>589</v>
      </c>
      <c r="AF146" s="153">
        <f t="shared" si="9"/>
        <v>5</v>
      </c>
      <c r="AG146" s="154">
        <f t="shared" si="10"/>
        <v>13000</v>
      </c>
      <c r="AH146" s="155">
        <f t="shared" si="11"/>
        <v>65000</v>
      </c>
      <c r="AI146" s="156"/>
    </row>
    <row r="147" spans="1:35">
      <c r="A147" s="108">
        <v>2017</v>
      </c>
      <c r="B147" s="108">
        <v>134</v>
      </c>
      <c r="C147" s="109" t="s">
        <v>590</v>
      </c>
      <c r="D147" s="150" t="s">
        <v>607</v>
      </c>
      <c r="E147" s="109" t="s">
        <v>608</v>
      </c>
      <c r="F147" s="157" t="s">
        <v>609</v>
      </c>
      <c r="G147" s="112">
        <v>5368</v>
      </c>
      <c r="H147" s="112">
        <v>968</v>
      </c>
      <c r="I147" s="143" t="s">
        <v>79</v>
      </c>
      <c r="J147" s="112">
        <f t="shared" si="8"/>
        <v>4400</v>
      </c>
      <c r="K147" s="151" t="s">
        <v>610</v>
      </c>
      <c r="L147" s="108">
        <v>2017</v>
      </c>
      <c r="M147" s="108">
        <v>1482</v>
      </c>
      <c r="N147" s="109" t="s">
        <v>611</v>
      </c>
      <c r="O147" s="111" t="s">
        <v>447</v>
      </c>
      <c r="P147" s="109" t="s">
        <v>448</v>
      </c>
      <c r="Q147" s="109" t="s">
        <v>449</v>
      </c>
      <c r="R147" s="108" t="s">
        <v>84</v>
      </c>
      <c r="S147" s="111" t="s">
        <v>84</v>
      </c>
      <c r="T147" s="108">
        <v>2090605</v>
      </c>
      <c r="U147" s="108">
        <v>9070</v>
      </c>
      <c r="V147" s="108">
        <v>12650</v>
      </c>
      <c r="W147" s="108">
        <v>25</v>
      </c>
      <c r="X147" s="113">
        <v>2017</v>
      </c>
      <c r="Y147" s="113">
        <v>81</v>
      </c>
      <c r="Z147" s="113">
        <v>0</v>
      </c>
      <c r="AA147" s="114" t="s">
        <v>611</v>
      </c>
      <c r="AB147" s="108">
        <v>364</v>
      </c>
      <c r="AC147" s="109" t="s">
        <v>612</v>
      </c>
      <c r="AD147" s="152" t="s">
        <v>613</v>
      </c>
      <c r="AE147" s="152" t="s">
        <v>612</v>
      </c>
      <c r="AF147" s="153">
        <f t="shared" si="9"/>
        <v>21</v>
      </c>
      <c r="AG147" s="154">
        <f t="shared" si="10"/>
        <v>4400</v>
      </c>
      <c r="AH147" s="155">
        <f t="shared" si="11"/>
        <v>92400</v>
      </c>
      <c r="AI147" s="156"/>
    </row>
    <row r="148" spans="1:35" ht="108">
      <c r="A148" s="108">
        <v>2017</v>
      </c>
      <c r="B148" s="108">
        <v>135</v>
      </c>
      <c r="C148" s="109" t="s">
        <v>590</v>
      </c>
      <c r="D148" s="150" t="s">
        <v>614</v>
      </c>
      <c r="E148" s="109" t="s">
        <v>615</v>
      </c>
      <c r="F148" s="157" t="s">
        <v>616</v>
      </c>
      <c r="G148" s="112">
        <v>10074.39</v>
      </c>
      <c r="H148" s="112">
        <v>1816.69</v>
      </c>
      <c r="I148" s="143" t="s">
        <v>79</v>
      </c>
      <c r="J148" s="112">
        <f t="shared" si="8"/>
        <v>8257.6999999999989</v>
      </c>
      <c r="K148" s="151" t="s">
        <v>80</v>
      </c>
      <c r="L148" s="108">
        <v>2017</v>
      </c>
      <c r="M148" s="108">
        <v>1443</v>
      </c>
      <c r="N148" s="109" t="s">
        <v>611</v>
      </c>
      <c r="O148" s="111" t="s">
        <v>617</v>
      </c>
      <c r="P148" s="109" t="s">
        <v>80</v>
      </c>
      <c r="Q148" s="109" t="s">
        <v>80</v>
      </c>
      <c r="R148" s="108" t="s">
        <v>84</v>
      </c>
      <c r="S148" s="111" t="s">
        <v>84</v>
      </c>
      <c r="T148" s="108">
        <v>2090605</v>
      </c>
      <c r="U148" s="108">
        <v>9070</v>
      </c>
      <c r="V148" s="108">
        <v>12650</v>
      </c>
      <c r="W148" s="108">
        <v>18</v>
      </c>
      <c r="X148" s="113">
        <v>2017</v>
      </c>
      <c r="Y148" s="113">
        <v>58</v>
      </c>
      <c r="Z148" s="113">
        <v>0</v>
      </c>
      <c r="AA148" s="114" t="s">
        <v>499</v>
      </c>
      <c r="AB148" s="108">
        <v>448</v>
      </c>
      <c r="AC148" s="109" t="s">
        <v>618</v>
      </c>
      <c r="AD148" s="152" t="s">
        <v>619</v>
      </c>
      <c r="AE148" s="152" t="s">
        <v>618</v>
      </c>
      <c r="AF148" s="153">
        <f t="shared" si="9"/>
        <v>48</v>
      </c>
      <c r="AG148" s="154">
        <f t="shared" si="10"/>
        <v>8257.6999999999989</v>
      </c>
      <c r="AH148" s="155">
        <f t="shared" si="11"/>
        <v>396369.6</v>
      </c>
      <c r="AI148" s="156"/>
    </row>
    <row r="149" spans="1:35" ht="48">
      <c r="A149" s="108">
        <v>2017</v>
      </c>
      <c r="B149" s="108">
        <v>136</v>
      </c>
      <c r="C149" s="109" t="s">
        <v>620</v>
      </c>
      <c r="D149" s="150" t="s">
        <v>621</v>
      </c>
      <c r="E149" s="109" t="s">
        <v>450</v>
      </c>
      <c r="F149" s="157" t="s">
        <v>210</v>
      </c>
      <c r="G149" s="112">
        <v>201.62</v>
      </c>
      <c r="H149" s="112">
        <v>38.81</v>
      </c>
      <c r="I149" s="143" t="s">
        <v>79</v>
      </c>
      <c r="J149" s="112">
        <f t="shared" si="8"/>
        <v>162.81</v>
      </c>
      <c r="K149" s="151" t="s">
        <v>211</v>
      </c>
      <c r="L149" s="108">
        <v>2017</v>
      </c>
      <c r="M149" s="108">
        <v>1385</v>
      </c>
      <c r="N149" s="109" t="s">
        <v>525</v>
      </c>
      <c r="O149" s="111" t="s">
        <v>139</v>
      </c>
      <c r="P149" s="109" t="s">
        <v>140</v>
      </c>
      <c r="Q149" s="109" t="s">
        <v>80</v>
      </c>
      <c r="R149" s="108" t="s">
        <v>84</v>
      </c>
      <c r="S149" s="111" t="s">
        <v>84</v>
      </c>
      <c r="T149" s="108">
        <v>1010203</v>
      </c>
      <c r="U149" s="108">
        <v>140</v>
      </c>
      <c r="V149" s="108">
        <v>450</v>
      </c>
      <c r="W149" s="108">
        <v>5</v>
      </c>
      <c r="X149" s="113">
        <v>2017</v>
      </c>
      <c r="Y149" s="113">
        <v>18</v>
      </c>
      <c r="Z149" s="113">
        <v>0</v>
      </c>
      <c r="AA149" s="114" t="s">
        <v>589</v>
      </c>
      <c r="AB149" s="108">
        <v>293</v>
      </c>
      <c r="AC149" s="109" t="s">
        <v>589</v>
      </c>
      <c r="AD149" s="152" t="s">
        <v>606</v>
      </c>
      <c r="AE149" s="152" t="s">
        <v>589</v>
      </c>
      <c r="AF149" s="153">
        <f t="shared" si="9"/>
        <v>5</v>
      </c>
      <c r="AG149" s="154">
        <f t="shared" si="10"/>
        <v>162.81</v>
      </c>
      <c r="AH149" s="155">
        <f t="shared" si="11"/>
        <v>814.05</v>
      </c>
      <c r="AI149" s="156"/>
    </row>
    <row r="150" spans="1:35" ht="120">
      <c r="A150" s="108">
        <v>2017</v>
      </c>
      <c r="B150" s="108">
        <v>137</v>
      </c>
      <c r="C150" s="109" t="s">
        <v>620</v>
      </c>
      <c r="D150" s="150" t="s">
        <v>622</v>
      </c>
      <c r="E150" s="109" t="s">
        <v>544</v>
      </c>
      <c r="F150" s="157" t="s">
        <v>623</v>
      </c>
      <c r="G150" s="112">
        <v>38488.43</v>
      </c>
      <c r="H150" s="112">
        <v>6940.54</v>
      </c>
      <c r="I150" s="143" t="s">
        <v>79</v>
      </c>
      <c r="J150" s="112">
        <f t="shared" si="8"/>
        <v>31547.89</v>
      </c>
      <c r="K150" s="151" t="s">
        <v>624</v>
      </c>
      <c r="L150" s="108">
        <v>2017</v>
      </c>
      <c r="M150" s="108">
        <v>1395</v>
      </c>
      <c r="N150" s="109" t="s">
        <v>588</v>
      </c>
      <c r="O150" s="111" t="s">
        <v>455</v>
      </c>
      <c r="P150" s="109" t="s">
        <v>456</v>
      </c>
      <c r="Q150" s="109" t="s">
        <v>80</v>
      </c>
      <c r="R150" s="108" t="s">
        <v>84</v>
      </c>
      <c r="S150" s="111" t="s">
        <v>84</v>
      </c>
      <c r="T150" s="108">
        <v>2090605</v>
      </c>
      <c r="U150" s="108">
        <v>9070</v>
      </c>
      <c r="V150" s="108">
        <v>12650</v>
      </c>
      <c r="W150" s="108">
        <v>25</v>
      </c>
      <c r="X150" s="113">
        <v>2017</v>
      </c>
      <c r="Y150" s="113">
        <v>105</v>
      </c>
      <c r="Z150" s="113">
        <v>0</v>
      </c>
      <c r="AA150" s="114" t="s">
        <v>499</v>
      </c>
      <c r="AB150" s="108">
        <v>450</v>
      </c>
      <c r="AC150" s="109" t="s">
        <v>618</v>
      </c>
      <c r="AD150" s="152" t="s">
        <v>606</v>
      </c>
      <c r="AE150" s="152" t="s">
        <v>618</v>
      </c>
      <c r="AF150" s="153">
        <f t="shared" si="9"/>
        <v>75</v>
      </c>
      <c r="AG150" s="154">
        <f t="shared" si="10"/>
        <v>31547.89</v>
      </c>
      <c r="AH150" s="155">
        <f t="shared" si="11"/>
        <v>2366091.75</v>
      </c>
      <c r="AI150" s="156"/>
    </row>
    <row r="151" spans="1:35" ht="60">
      <c r="A151" s="108">
        <v>2017</v>
      </c>
      <c r="B151" s="108">
        <v>138</v>
      </c>
      <c r="C151" s="109" t="s">
        <v>620</v>
      </c>
      <c r="D151" s="150" t="s">
        <v>625</v>
      </c>
      <c r="E151" s="109" t="s">
        <v>626</v>
      </c>
      <c r="F151" s="157" t="s">
        <v>107</v>
      </c>
      <c r="G151" s="112">
        <v>24.08</v>
      </c>
      <c r="H151" s="112">
        <v>4.24</v>
      </c>
      <c r="I151" s="143" t="s">
        <v>79</v>
      </c>
      <c r="J151" s="112">
        <f t="shared" si="8"/>
        <v>19.839999999999996</v>
      </c>
      <c r="K151" s="151" t="s">
        <v>108</v>
      </c>
      <c r="L151" s="108">
        <v>2017</v>
      </c>
      <c r="M151" s="108">
        <v>1343</v>
      </c>
      <c r="N151" s="109" t="s">
        <v>595</v>
      </c>
      <c r="O151" s="111" t="s">
        <v>109</v>
      </c>
      <c r="P151" s="109" t="s">
        <v>110</v>
      </c>
      <c r="Q151" s="109" t="s">
        <v>110</v>
      </c>
      <c r="R151" s="108" t="s">
        <v>84</v>
      </c>
      <c r="S151" s="111" t="s">
        <v>84</v>
      </c>
      <c r="T151" s="108">
        <v>1010203</v>
      </c>
      <c r="U151" s="108">
        <v>140</v>
      </c>
      <c r="V151" s="108">
        <v>450</v>
      </c>
      <c r="W151" s="108">
        <v>4</v>
      </c>
      <c r="X151" s="113">
        <v>2017</v>
      </c>
      <c r="Y151" s="113">
        <v>1</v>
      </c>
      <c r="Z151" s="113">
        <v>0</v>
      </c>
      <c r="AA151" s="114" t="s">
        <v>589</v>
      </c>
      <c r="AB151" s="108">
        <v>294</v>
      </c>
      <c r="AC151" s="109" t="s">
        <v>589</v>
      </c>
      <c r="AD151" s="152" t="s">
        <v>620</v>
      </c>
      <c r="AE151" s="152" t="s">
        <v>589</v>
      </c>
      <c r="AF151" s="153">
        <f t="shared" si="9"/>
        <v>1</v>
      </c>
      <c r="AG151" s="154">
        <f t="shared" si="10"/>
        <v>19.839999999999996</v>
      </c>
      <c r="AH151" s="155">
        <f t="shared" si="11"/>
        <v>19.839999999999996</v>
      </c>
      <c r="AI151" s="156"/>
    </row>
    <row r="152" spans="1:35" ht="36">
      <c r="A152" s="108">
        <v>2017</v>
      </c>
      <c r="B152" s="108">
        <v>139</v>
      </c>
      <c r="C152" s="109" t="s">
        <v>620</v>
      </c>
      <c r="D152" s="150" t="s">
        <v>627</v>
      </c>
      <c r="E152" s="109" t="s">
        <v>596</v>
      </c>
      <c r="F152" s="157" t="s">
        <v>410</v>
      </c>
      <c r="G152" s="112">
        <v>558</v>
      </c>
      <c r="H152" s="112">
        <v>100.62</v>
      </c>
      <c r="I152" s="143" t="s">
        <v>79</v>
      </c>
      <c r="J152" s="112">
        <f t="shared" si="8"/>
        <v>457.38</v>
      </c>
      <c r="K152" s="151" t="s">
        <v>628</v>
      </c>
      <c r="L152" s="108">
        <v>2017</v>
      </c>
      <c r="M152" s="108">
        <v>1501</v>
      </c>
      <c r="N152" s="109" t="s">
        <v>620</v>
      </c>
      <c r="O152" s="111" t="s">
        <v>412</v>
      </c>
      <c r="P152" s="109" t="s">
        <v>413</v>
      </c>
      <c r="Q152" s="109" t="s">
        <v>413</v>
      </c>
      <c r="R152" s="108" t="s">
        <v>84</v>
      </c>
      <c r="S152" s="111" t="s">
        <v>84</v>
      </c>
      <c r="T152" s="108">
        <v>1010203</v>
      </c>
      <c r="U152" s="108">
        <v>140</v>
      </c>
      <c r="V152" s="108">
        <v>450</v>
      </c>
      <c r="W152" s="108">
        <v>2</v>
      </c>
      <c r="X152" s="113">
        <v>2017</v>
      </c>
      <c r="Y152" s="113">
        <v>87</v>
      </c>
      <c r="Z152" s="113">
        <v>0</v>
      </c>
      <c r="AA152" s="114" t="s">
        <v>589</v>
      </c>
      <c r="AB152" s="108">
        <v>297</v>
      </c>
      <c r="AC152" s="109" t="s">
        <v>589</v>
      </c>
      <c r="AD152" s="152" t="s">
        <v>629</v>
      </c>
      <c r="AE152" s="152" t="s">
        <v>589</v>
      </c>
      <c r="AF152" s="153">
        <f t="shared" si="9"/>
        <v>-57</v>
      </c>
      <c r="AG152" s="154">
        <f t="shared" si="10"/>
        <v>457.38</v>
      </c>
      <c r="AH152" s="155">
        <f t="shared" si="11"/>
        <v>-26070.66</v>
      </c>
      <c r="AI152" s="156"/>
    </row>
    <row r="153" spans="1:35" ht="48">
      <c r="A153" s="108">
        <v>2017</v>
      </c>
      <c r="B153" s="108">
        <v>140</v>
      </c>
      <c r="C153" s="109" t="s">
        <v>620</v>
      </c>
      <c r="D153" s="150" t="s">
        <v>344</v>
      </c>
      <c r="E153" s="109" t="s">
        <v>615</v>
      </c>
      <c r="F153" s="157" t="s">
        <v>630</v>
      </c>
      <c r="G153" s="112">
        <v>2989</v>
      </c>
      <c r="H153" s="112">
        <v>539</v>
      </c>
      <c r="I153" s="143" t="s">
        <v>79</v>
      </c>
      <c r="J153" s="112">
        <f t="shared" si="8"/>
        <v>2450</v>
      </c>
      <c r="K153" s="151" t="s">
        <v>631</v>
      </c>
      <c r="L153" s="108">
        <v>2017</v>
      </c>
      <c r="M153" s="108">
        <v>1444</v>
      </c>
      <c r="N153" s="109" t="s">
        <v>611</v>
      </c>
      <c r="O153" s="111" t="s">
        <v>632</v>
      </c>
      <c r="P153" s="109" t="s">
        <v>633</v>
      </c>
      <c r="Q153" s="109" t="s">
        <v>634</v>
      </c>
      <c r="R153" s="108" t="s">
        <v>84</v>
      </c>
      <c r="S153" s="111" t="s">
        <v>84</v>
      </c>
      <c r="T153" s="108">
        <v>2010501</v>
      </c>
      <c r="U153" s="108">
        <v>6130</v>
      </c>
      <c r="V153" s="108">
        <v>9110</v>
      </c>
      <c r="W153" s="108">
        <v>99</v>
      </c>
      <c r="X153" s="113">
        <v>2017</v>
      </c>
      <c r="Y153" s="113">
        <v>61</v>
      </c>
      <c r="Z153" s="113">
        <v>0</v>
      </c>
      <c r="AA153" s="114" t="s">
        <v>499</v>
      </c>
      <c r="AB153" s="108">
        <v>324</v>
      </c>
      <c r="AC153" s="109" t="s">
        <v>635</v>
      </c>
      <c r="AD153" s="152" t="s">
        <v>619</v>
      </c>
      <c r="AE153" s="152" t="s">
        <v>635</v>
      </c>
      <c r="AF153" s="153">
        <f t="shared" si="9"/>
        <v>-1</v>
      </c>
      <c r="AG153" s="154">
        <f t="shared" si="10"/>
        <v>2450</v>
      </c>
      <c r="AH153" s="155">
        <f t="shared" si="11"/>
        <v>-2450</v>
      </c>
      <c r="AI153" s="156"/>
    </row>
    <row r="154" spans="1:35" ht="144">
      <c r="A154" s="108">
        <v>2017</v>
      </c>
      <c r="B154" s="108">
        <v>141</v>
      </c>
      <c r="C154" s="109" t="s">
        <v>620</v>
      </c>
      <c r="D154" s="150" t="s">
        <v>636</v>
      </c>
      <c r="E154" s="109" t="s">
        <v>567</v>
      </c>
      <c r="F154" s="157" t="s">
        <v>637</v>
      </c>
      <c r="G154" s="112">
        <v>303</v>
      </c>
      <c r="H154" s="112">
        <v>27.55</v>
      </c>
      <c r="I154" s="143" t="s">
        <v>79</v>
      </c>
      <c r="J154" s="112">
        <f t="shared" si="8"/>
        <v>275.45</v>
      </c>
      <c r="K154" s="151" t="s">
        <v>638</v>
      </c>
      <c r="L154" s="108">
        <v>2017</v>
      </c>
      <c r="M154" s="108">
        <v>1392</v>
      </c>
      <c r="N154" s="109" t="s">
        <v>588</v>
      </c>
      <c r="O154" s="111" t="s">
        <v>639</v>
      </c>
      <c r="P154" s="109" t="s">
        <v>640</v>
      </c>
      <c r="Q154" s="109" t="s">
        <v>640</v>
      </c>
      <c r="R154" s="108" t="s">
        <v>84</v>
      </c>
      <c r="S154" s="111" t="s">
        <v>84</v>
      </c>
      <c r="T154" s="108">
        <v>1010202</v>
      </c>
      <c r="U154" s="108">
        <v>130</v>
      </c>
      <c r="V154" s="108">
        <v>450</v>
      </c>
      <c r="W154" s="108">
        <v>1</v>
      </c>
      <c r="X154" s="113">
        <v>2017</v>
      </c>
      <c r="Y154" s="113">
        <v>123</v>
      </c>
      <c r="Z154" s="113">
        <v>0</v>
      </c>
      <c r="AA154" s="114" t="s">
        <v>589</v>
      </c>
      <c r="AB154" s="108">
        <v>301</v>
      </c>
      <c r="AC154" s="109" t="s">
        <v>589</v>
      </c>
      <c r="AD154" s="152" t="s">
        <v>613</v>
      </c>
      <c r="AE154" s="152" t="s">
        <v>589</v>
      </c>
      <c r="AF154" s="153">
        <f t="shared" si="9"/>
        <v>-26</v>
      </c>
      <c r="AG154" s="154">
        <f t="shared" si="10"/>
        <v>275.45</v>
      </c>
      <c r="AH154" s="155">
        <f t="shared" si="11"/>
        <v>-7161.7</v>
      </c>
      <c r="AI154" s="156"/>
    </row>
    <row r="155" spans="1:35" ht="24">
      <c r="A155" s="108">
        <v>2017</v>
      </c>
      <c r="B155" s="108">
        <v>143</v>
      </c>
      <c r="C155" s="109" t="s">
        <v>620</v>
      </c>
      <c r="D155" s="150" t="s">
        <v>641</v>
      </c>
      <c r="E155" s="109" t="s">
        <v>642</v>
      </c>
      <c r="F155" s="157" t="s">
        <v>229</v>
      </c>
      <c r="G155" s="112">
        <v>103.7</v>
      </c>
      <c r="H155" s="112">
        <v>18.7</v>
      </c>
      <c r="I155" s="143" t="s">
        <v>79</v>
      </c>
      <c r="J155" s="112">
        <f t="shared" si="8"/>
        <v>85</v>
      </c>
      <c r="K155" s="151" t="s">
        <v>230</v>
      </c>
      <c r="L155" s="108">
        <v>2017</v>
      </c>
      <c r="M155" s="108">
        <v>1345</v>
      </c>
      <c r="N155" s="109" t="s">
        <v>595</v>
      </c>
      <c r="O155" s="111" t="s">
        <v>150</v>
      </c>
      <c r="P155" s="109" t="s">
        <v>151</v>
      </c>
      <c r="Q155" s="109" t="s">
        <v>80</v>
      </c>
      <c r="R155" s="108" t="s">
        <v>84</v>
      </c>
      <c r="S155" s="111" t="s">
        <v>84</v>
      </c>
      <c r="T155" s="108">
        <v>1010204</v>
      </c>
      <c r="U155" s="108">
        <v>150</v>
      </c>
      <c r="V155" s="108">
        <v>470</v>
      </c>
      <c r="W155" s="108">
        <v>99</v>
      </c>
      <c r="X155" s="113">
        <v>2017</v>
      </c>
      <c r="Y155" s="113">
        <v>24</v>
      </c>
      <c r="Z155" s="113">
        <v>0</v>
      </c>
      <c r="AA155" s="114" t="s">
        <v>589</v>
      </c>
      <c r="AB155" s="108">
        <v>298</v>
      </c>
      <c r="AC155" s="109" t="s">
        <v>589</v>
      </c>
      <c r="AD155" s="152" t="s">
        <v>606</v>
      </c>
      <c r="AE155" s="152" t="s">
        <v>589</v>
      </c>
      <c r="AF155" s="153">
        <f t="shared" si="9"/>
        <v>5</v>
      </c>
      <c r="AG155" s="154">
        <f t="shared" si="10"/>
        <v>85</v>
      </c>
      <c r="AH155" s="155">
        <f t="shared" si="11"/>
        <v>425</v>
      </c>
      <c r="AI155" s="156"/>
    </row>
    <row r="156" spans="1:35" ht="132">
      <c r="A156" s="108">
        <v>2017</v>
      </c>
      <c r="B156" s="108">
        <v>144</v>
      </c>
      <c r="C156" s="109" t="s">
        <v>620</v>
      </c>
      <c r="D156" s="150" t="s">
        <v>643</v>
      </c>
      <c r="E156" s="109" t="s">
        <v>450</v>
      </c>
      <c r="F156" s="157" t="s">
        <v>644</v>
      </c>
      <c r="G156" s="112">
        <v>27.66</v>
      </c>
      <c r="H156" s="112">
        <v>5.26</v>
      </c>
      <c r="I156" s="143" t="s">
        <v>79</v>
      </c>
      <c r="J156" s="112">
        <f t="shared" si="8"/>
        <v>22.4</v>
      </c>
      <c r="K156" s="151" t="s">
        <v>233</v>
      </c>
      <c r="L156" s="108">
        <v>2017</v>
      </c>
      <c r="M156" s="108">
        <v>1341</v>
      </c>
      <c r="N156" s="109" t="s">
        <v>595</v>
      </c>
      <c r="O156" s="111" t="s">
        <v>143</v>
      </c>
      <c r="P156" s="109" t="s">
        <v>144</v>
      </c>
      <c r="Q156" s="109" t="s">
        <v>80</v>
      </c>
      <c r="R156" s="108" t="s">
        <v>84</v>
      </c>
      <c r="S156" s="111" t="s">
        <v>84</v>
      </c>
      <c r="T156" s="108">
        <v>1010203</v>
      </c>
      <c r="U156" s="108">
        <v>140</v>
      </c>
      <c r="V156" s="108">
        <v>450</v>
      </c>
      <c r="W156" s="108">
        <v>5</v>
      </c>
      <c r="X156" s="113">
        <v>2017</v>
      </c>
      <c r="Y156" s="113">
        <v>19</v>
      </c>
      <c r="Z156" s="113">
        <v>0</v>
      </c>
      <c r="AA156" s="114" t="s">
        <v>589</v>
      </c>
      <c r="AB156" s="108">
        <v>299</v>
      </c>
      <c r="AC156" s="109" t="s">
        <v>589</v>
      </c>
      <c r="AD156" s="152" t="s">
        <v>613</v>
      </c>
      <c r="AE156" s="152" t="s">
        <v>589</v>
      </c>
      <c r="AF156" s="153">
        <f t="shared" si="9"/>
        <v>-26</v>
      </c>
      <c r="AG156" s="154">
        <f t="shared" si="10"/>
        <v>22.4</v>
      </c>
      <c r="AH156" s="155">
        <f t="shared" si="11"/>
        <v>-582.4</v>
      </c>
      <c r="AI156" s="156"/>
    </row>
    <row r="157" spans="1:35" ht="60">
      <c r="A157" s="108">
        <v>2017</v>
      </c>
      <c r="B157" s="108">
        <v>145</v>
      </c>
      <c r="C157" s="109" t="s">
        <v>620</v>
      </c>
      <c r="D157" s="150" t="s">
        <v>645</v>
      </c>
      <c r="E157" s="109" t="s">
        <v>525</v>
      </c>
      <c r="F157" s="157" t="s">
        <v>646</v>
      </c>
      <c r="G157" s="112">
        <v>7.19</v>
      </c>
      <c r="H157" s="112">
        <v>0</v>
      </c>
      <c r="I157" s="143" t="s">
        <v>79</v>
      </c>
      <c r="J157" s="112">
        <f t="shared" si="8"/>
        <v>7.19</v>
      </c>
      <c r="K157" s="151" t="s">
        <v>203</v>
      </c>
      <c r="L157" s="108">
        <v>2017</v>
      </c>
      <c r="M157" s="108">
        <v>1384</v>
      </c>
      <c r="N157" s="109" t="s">
        <v>525</v>
      </c>
      <c r="O157" s="111" t="s">
        <v>205</v>
      </c>
      <c r="P157" s="109" t="s">
        <v>206</v>
      </c>
      <c r="Q157" s="109" t="s">
        <v>207</v>
      </c>
      <c r="R157" s="108" t="s">
        <v>84</v>
      </c>
      <c r="S157" s="111" t="s">
        <v>84</v>
      </c>
      <c r="T157" s="108">
        <v>1010203</v>
      </c>
      <c r="U157" s="108">
        <v>140</v>
      </c>
      <c r="V157" s="108">
        <v>450</v>
      </c>
      <c r="W157" s="108">
        <v>2</v>
      </c>
      <c r="X157" s="113">
        <v>2017</v>
      </c>
      <c r="Y157" s="113">
        <v>29</v>
      </c>
      <c r="Z157" s="113">
        <v>0</v>
      </c>
      <c r="AA157" s="114" t="s">
        <v>589</v>
      </c>
      <c r="AB157" s="108">
        <v>300</v>
      </c>
      <c r="AC157" s="109" t="s">
        <v>589</v>
      </c>
      <c r="AD157" s="152" t="s">
        <v>647</v>
      </c>
      <c r="AE157" s="152" t="s">
        <v>589</v>
      </c>
      <c r="AF157" s="153">
        <f t="shared" si="9"/>
        <v>-25</v>
      </c>
      <c r="AG157" s="154">
        <f t="shared" si="10"/>
        <v>7.19</v>
      </c>
      <c r="AH157" s="155">
        <f t="shared" si="11"/>
        <v>-179.75</v>
      </c>
      <c r="AI157" s="156"/>
    </row>
    <row r="158" spans="1:35" ht="108">
      <c r="A158" s="108">
        <v>2017</v>
      </c>
      <c r="B158" s="108">
        <v>147</v>
      </c>
      <c r="C158" s="109" t="s">
        <v>620</v>
      </c>
      <c r="D158" s="150" t="s">
        <v>648</v>
      </c>
      <c r="E158" s="109" t="s">
        <v>615</v>
      </c>
      <c r="F158" s="157" t="s">
        <v>649</v>
      </c>
      <c r="G158" s="112">
        <v>4072.48</v>
      </c>
      <c r="H158" s="112">
        <v>734.38</v>
      </c>
      <c r="I158" s="143" t="s">
        <v>79</v>
      </c>
      <c r="J158" s="112">
        <f t="shared" si="8"/>
        <v>3338.1</v>
      </c>
      <c r="K158" s="151" t="s">
        <v>650</v>
      </c>
      <c r="L158" s="108">
        <v>2017</v>
      </c>
      <c r="M158" s="108">
        <v>1445</v>
      </c>
      <c r="N158" s="109" t="s">
        <v>611</v>
      </c>
      <c r="O158" s="111" t="s">
        <v>617</v>
      </c>
      <c r="P158" s="109" t="s">
        <v>651</v>
      </c>
      <c r="Q158" s="109" t="s">
        <v>651</v>
      </c>
      <c r="R158" s="108" t="s">
        <v>84</v>
      </c>
      <c r="S158" s="111" t="s">
        <v>84</v>
      </c>
      <c r="T158" s="108">
        <v>2090605</v>
      </c>
      <c r="U158" s="108">
        <v>9070</v>
      </c>
      <c r="V158" s="108">
        <v>12650</v>
      </c>
      <c r="W158" s="108">
        <v>25</v>
      </c>
      <c r="X158" s="113">
        <v>2017</v>
      </c>
      <c r="Y158" s="113">
        <v>106</v>
      </c>
      <c r="Z158" s="113">
        <v>0</v>
      </c>
      <c r="AA158" s="114" t="s">
        <v>652</v>
      </c>
      <c r="AB158" s="108">
        <v>362</v>
      </c>
      <c r="AC158" s="109" t="s">
        <v>612</v>
      </c>
      <c r="AD158" s="152" t="s">
        <v>619</v>
      </c>
      <c r="AE158" s="152" t="s">
        <v>612</v>
      </c>
      <c r="AF158" s="153">
        <f t="shared" si="9"/>
        <v>25</v>
      </c>
      <c r="AG158" s="154">
        <f t="shared" si="10"/>
        <v>3338.1</v>
      </c>
      <c r="AH158" s="155">
        <f t="shared" si="11"/>
        <v>83452.5</v>
      </c>
      <c r="AI158" s="156"/>
    </row>
    <row r="159" spans="1:35">
      <c r="A159" s="108">
        <v>2017</v>
      </c>
      <c r="B159" s="108">
        <v>148</v>
      </c>
      <c r="C159" s="109" t="s">
        <v>620</v>
      </c>
      <c r="D159" s="150" t="s">
        <v>653</v>
      </c>
      <c r="E159" s="109" t="s">
        <v>563</v>
      </c>
      <c r="F159" s="157" t="s">
        <v>654</v>
      </c>
      <c r="G159" s="112">
        <v>71.22</v>
      </c>
      <c r="H159" s="112">
        <v>12.84</v>
      </c>
      <c r="I159" s="143" t="s">
        <v>79</v>
      </c>
      <c r="J159" s="112">
        <f t="shared" si="8"/>
        <v>58.379999999999995</v>
      </c>
      <c r="K159" s="151" t="s">
        <v>122</v>
      </c>
      <c r="L159" s="108">
        <v>2017</v>
      </c>
      <c r="M159" s="108">
        <v>1393</v>
      </c>
      <c r="N159" s="109" t="s">
        <v>588</v>
      </c>
      <c r="O159" s="111" t="s">
        <v>124</v>
      </c>
      <c r="P159" s="109" t="s">
        <v>125</v>
      </c>
      <c r="Q159" s="109" t="s">
        <v>80</v>
      </c>
      <c r="R159" s="108" t="s">
        <v>84</v>
      </c>
      <c r="S159" s="111" t="s">
        <v>84</v>
      </c>
      <c r="T159" s="108">
        <v>1010203</v>
      </c>
      <c r="U159" s="108">
        <v>140</v>
      </c>
      <c r="V159" s="108">
        <v>450</v>
      </c>
      <c r="W159" s="108">
        <v>4</v>
      </c>
      <c r="X159" s="113">
        <v>2017</v>
      </c>
      <c r="Y159" s="113">
        <v>2</v>
      </c>
      <c r="Z159" s="113">
        <v>0</v>
      </c>
      <c r="AA159" s="114" t="s">
        <v>589</v>
      </c>
      <c r="AB159" s="108">
        <v>303</v>
      </c>
      <c r="AC159" s="109" t="s">
        <v>589</v>
      </c>
      <c r="AD159" s="152" t="s">
        <v>618</v>
      </c>
      <c r="AE159" s="152" t="s">
        <v>589</v>
      </c>
      <c r="AF159" s="153">
        <f t="shared" si="9"/>
        <v>-70</v>
      </c>
      <c r="AG159" s="154">
        <f t="shared" si="10"/>
        <v>58.379999999999995</v>
      </c>
      <c r="AH159" s="155">
        <f t="shared" si="11"/>
        <v>-4086.5999999999995</v>
      </c>
      <c r="AI159" s="156"/>
    </row>
    <row r="160" spans="1:35" ht="48">
      <c r="A160" s="108">
        <v>2017</v>
      </c>
      <c r="B160" s="108">
        <v>149</v>
      </c>
      <c r="C160" s="109" t="s">
        <v>620</v>
      </c>
      <c r="D160" s="150" t="s">
        <v>655</v>
      </c>
      <c r="E160" s="109" t="s">
        <v>450</v>
      </c>
      <c r="F160" s="157" t="s">
        <v>289</v>
      </c>
      <c r="G160" s="112">
        <v>94.86</v>
      </c>
      <c r="H160" s="112">
        <v>17.11</v>
      </c>
      <c r="I160" s="143" t="s">
        <v>79</v>
      </c>
      <c r="J160" s="112">
        <f t="shared" si="8"/>
        <v>77.75</v>
      </c>
      <c r="K160" s="151" t="s">
        <v>298</v>
      </c>
      <c r="L160" s="108">
        <v>2017</v>
      </c>
      <c r="M160" s="108">
        <v>1337</v>
      </c>
      <c r="N160" s="109" t="s">
        <v>450</v>
      </c>
      <c r="O160" s="111" t="s">
        <v>299</v>
      </c>
      <c r="P160" s="109" t="s">
        <v>300</v>
      </c>
      <c r="Q160" s="109" t="s">
        <v>80</v>
      </c>
      <c r="R160" s="108" t="s">
        <v>84</v>
      </c>
      <c r="S160" s="111" t="s">
        <v>84</v>
      </c>
      <c r="T160" s="108">
        <v>1080203</v>
      </c>
      <c r="U160" s="108">
        <v>2890</v>
      </c>
      <c r="V160" s="108">
        <v>7430</v>
      </c>
      <c r="W160" s="108">
        <v>99</v>
      </c>
      <c r="X160" s="113">
        <v>2017</v>
      </c>
      <c r="Y160" s="113">
        <v>47</v>
      </c>
      <c r="Z160" s="113">
        <v>0</v>
      </c>
      <c r="AA160" s="114" t="s">
        <v>589</v>
      </c>
      <c r="AB160" s="108">
        <v>302</v>
      </c>
      <c r="AC160" s="109" t="s">
        <v>589</v>
      </c>
      <c r="AD160" s="152" t="s">
        <v>656</v>
      </c>
      <c r="AE160" s="152" t="s">
        <v>589</v>
      </c>
      <c r="AF160" s="153">
        <f t="shared" si="9"/>
        <v>-15</v>
      </c>
      <c r="AG160" s="154">
        <f t="shared" si="10"/>
        <v>77.75</v>
      </c>
      <c r="AH160" s="155">
        <f t="shared" si="11"/>
        <v>-1166.25</v>
      </c>
      <c r="AI160" s="156"/>
    </row>
    <row r="161" spans="1:35" ht="48">
      <c r="A161" s="108">
        <v>2017</v>
      </c>
      <c r="B161" s="108">
        <v>150</v>
      </c>
      <c r="C161" s="109" t="s">
        <v>620</v>
      </c>
      <c r="D161" s="150" t="s">
        <v>657</v>
      </c>
      <c r="E161" s="109" t="s">
        <v>570</v>
      </c>
      <c r="F161" s="157" t="s">
        <v>289</v>
      </c>
      <c r="G161" s="112">
        <v>126.75</v>
      </c>
      <c r="H161" s="112">
        <v>22.86</v>
      </c>
      <c r="I161" s="143" t="s">
        <v>79</v>
      </c>
      <c r="J161" s="112">
        <f t="shared" si="8"/>
        <v>103.89</v>
      </c>
      <c r="K161" s="151" t="s">
        <v>471</v>
      </c>
      <c r="L161" s="108">
        <v>2017</v>
      </c>
      <c r="M161" s="108">
        <v>1396</v>
      </c>
      <c r="N161" s="109" t="s">
        <v>588</v>
      </c>
      <c r="O161" s="111" t="s">
        <v>291</v>
      </c>
      <c r="P161" s="109" t="s">
        <v>292</v>
      </c>
      <c r="Q161" s="109" t="s">
        <v>292</v>
      </c>
      <c r="R161" s="108" t="s">
        <v>84</v>
      </c>
      <c r="S161" s="111" t="s">
        <v>84</v>
      </c>
      <c r="T161" s="108">
        <v>1010203</v>
      </c>
      <c r="U161" s="108">
        <v>140</v>
      </c>
      <c r="V161" s="108">
        <v>450</v>
      </c>
      <c r="W161" s="108">
        <v>7</v>
      </c>
      <c r="X161" s="113">
        <v>2017</v>
      </c>
      <c r="Y161" s="113">
        <v>50</v>
      </c>
      <c r="Z161" s="113">
        <v>0</v>
      </c>
      <c r="AA161" s="114" t="s">
        <v>589</v>
      </c>
      <c r="AB161" s="108">
        <v>295</v>
      </c>
      <c r="AC161" s="109" t="s">
        <v>589</v>
      </c>
      <c r="AD161" s="152" t="s">
        <v>656</v>
      </c>
      <c r="AE161" s="152" t="s">
        <v>589</v>
      </c>
      <c r="AF161" s="153">
        <f t="shared" si="9"/>
        <v>-15</v>
      </c>
      <c r="AG161" s="154">
        <f t="shared" si="10"/>
        <v>103.89</v>
      </c>
      <c r="AH161" s="155">
        <f t="shared" si="11"/>
        <v>-1558.35</v>
      </c>
      <c r="AI161" s="156"/>
    </row>
    <row r="162" spans="1:35" ht="48">
      <c r="A162" s="108">
        <v>2017</v>
      </c>
      <c r="B162" s="108">
        <v>151</v>
      </c>
      <c r="C162" s="109" t="s">
        <v>589</v>
      </c>
      <c r="D162" s="150" t="s">
        <v>658</v>
      </c>
      <c r="E162" s="109" t="s">
        <v>606</v>
      </c>
      <c r="F162" s="157" t="s">
        <v>289</v>
      </c>
      <c r="G162" s="112">
        <v>94.86</v>
      </c>
      <c r="H162" s="112">
        <v>17.11</v>
      </c>
      <c r="I162" s="143" t="s">
        <v>79</v>
      </c>
      <c r="J162" s="112">
        <f t="shared" si="8"/>
        <v>77.75</v>
      </c>
      <c r="K162" s="151" t="s">
        <v>298</v>
      </c>
      <c r="L162" s="108">
        <v>2017</v>
      </c>
      <c r="M162" s="108">
        <v>1535</v>
      </c>
      <c r="N162" s="109" t="s">
        <v>620</v>
      </c>
      <c r="O162" s="111" t="s">
        <v>299</v>
      </c>
      <c r="P162" s="109" t="s">
        <v>300</v>
      </c>
      <c r="Q162" s="109" t="s">
        <v>80</v>
      </c>
      <c r="R162" s="108" t="s">
        <v>84</v>
      </c>
      <c r="S162" s="111" t="s">
        <v>84</v>
      </c>
      <c r="T162" s="108">
        <v>1080203</v>
      </c>
      <c r="U162" s="108">
        <v>2890</v>
      </c>
      <c r="V162" s="108">
        <v>7430</v>
      </c>
      <c r="W162" s="108">
        <v>99</v>
      </c>
      <c r="X162" s="113">
        <v>2017</v>
      </c>
      <c r="Y162" s="113">
        <v>47</v>
      </c>
      <c r="Z162" s="113">
        <v>0</v>
      </c>
      <c r="AA162" s="114" t="s">
        <v>589</v>
      </c>
      <c r="AB162" s="108">
        <v>302</v>
      </c>
      <c r="AC162" s="109" t="s">
        <v>589</v>
      </c>
      <c r="AD162" s="152" t="s">
        <v>659</v>
      </c>
      <c r="AE162" s="152" t="s">
        <v>589</v>
      </c>
      <c r="AF162" s="153">
        <f t="shared" si="9"/>
        <v>-45</v>
      </c>
      <c r="AG162" s="154">
        <f t="shared" si="10"/>
        <v>77.75</v>
      </c>
      <c r="AH162" s="155">
        <f t="shared" si="11"/>
        <v>-3498.75</v>
      </c>
      <c r="AI162" s="156"/>
    </row>
    <row r="163" spans="1:35" ht="48">
      <c r="A163" s="108">
        <v>2017</v>
      </c>
      <c r="B163" s="108">
        <v>152</v>
      </c>
      <c r="C163" s="109" t="s">
        <v>589</v>
      </c>
      <c r="D163" s="150" t="s">
        <v>660</v>
      </c>
      <c r="E163" s="109" t="s">
        <v>620</v>
      </c>
      <c r="F163" s="157" t="s">
        <v>289</v>
      </c>
      <c r="G163" s="112">
        <v>74.260000000000005</v>
      </c>
      <c r="H163" s="112">
        <v>13.39</v>
      </c>
      <c r="I163" s="143" t="s">
        <v>79</v>
      </c>
      <c r="J163" s="112">
        <f t="shared" si="8"/>
        <v>60.870000000000005</v>
      </c>
      <c r="K163" s="151" t="s">
        <v>308</v>
      </c>
      <c r="L163" s="108">
        <v>2017</v>
      </c>
      <c r="M163" s="108">
        <v>1537</v>
      </c>
      <c r="N163" s="109" t="s">
        <v>620</v>
      </c>
      <c r="O163" s="111" t="s">
        <v>310</v>
      </c>
      <c r="P163" s="109" t="s">
        <v>311</v>
      </c>
      <c r="Q163" s="109" t="s">
        <v>80</v>
      </c>
      <c r="R163" s="108" t="s">
        <v>84</v>
      </c>
      <c r="S163" s="111" t="s">
        <v>84</v>
      </c>
      <c r="T163" s="108">
        <v>1080203</v>
      </c>
      <c r="U163" s="108">
        <v>2890</v>
      </c>
      <c r="V163" s="108">
        <v>7430</v>
      </c>
      <c r="W163" s="108">
        <v>99</v>
      </c>
      <c r="X163" s="113">
        <v>2017</v>
      </c>
      <c r="Y163" s="113">
        <v>48</v>
      </c>
      <c r="Z163" s="113">
        <v>0</v>
      </c>
      <c r="AA163" s="114" t="s">
        <v>589</v>
      </c>
      <c r="AB163" s="108">
        <v>296</v>
      </c>
      <c r="AC163" s="109" t="s">
        <v>589</v>
      </c>
      <c r="AD163" s="152" t="s">
        <v>661</v>
      </c>
      <c r="AE163" s="152" t="s">
        <v>589</v>
      </c>
      <c r="AF163" s="153">
        <f t="shared" si="9"/>
        <v>-29</v>
      </c>
      <c r="AG163" s="154">
        <f t="shared" si="10"/>
        <v>60.870000000000005</v>
      </c>
      <c r="AH163" s="155">
        <f t="shared" si="11"/>
        <v>-1765.23</v>
      </c>
      <c r="AI163" s="156"/>
    </row>
    <row r="164" spans="1:35" ht="48">
      <c r="A164" s="108">
        <v>2017</v>
      </c>
      <c r="B164" s="108">
        <v>153</v>
      </c>
      <c r="C164" s="109" t="s">
        <v>589</v>
      </c>
      <c r="D164" s="150" t="s">
        <v>662</v>
      </c>
      <c r="E164" s="109" t="s">
        <v>620</v>
      </c>
      <c r="F164" s="157" t="s">
        <v>289</v>
      </c>
      <c r="G164" s="112">
        <v>74.260000000000005</v>
      </c>
      <c r="H164" s="112">
        <v>13.39</v>
      </c>
      <c r="I164" s="143" t="s">
        <v>79</v>
      </c>
      <c r="J164" s="112">
        <f t="shared" si="8"/>
        <v>60.870000000000005</v>
      </c>
      <c r="K164" s="151" t="s">
        <v>308</v>
      </c>
      <c r="L164" s="108">
        <v>2017</v>
      </c>
      <c r="M164" s="108">
        <v>1533</v>
      </c>
      <c r="N164" s="109" t="s">
        <v>620</v>
      </c>
      <c r="O164" s="111" t="s">
        <v>310</v>
      </c>
      <c r="P164" s="109" t="s">
        <v>311</v>
      </c>
      <c r="Q164" s="109" t="s">
        <v>80</v>
      </c>
      <c r="R164" s="108" t="s">
        <v>84</v>
      </c>
      <c r="S164" s="111" t="s">
        <v>84</v>
      </c>
      <c r="T164" s="108">
        <v>1080203</v>
      </c>
      <c r="U164" s="108">
        <v>2890</v>
      </c>
      <c r="V164" s="108">
        <v>7430</v>
      </c>
      <c r="W164" s="108">
        <v>99</v>
      </c>
      <c r="X164" s="113">
        <v>2017</v>
      </c>
      <c r="Y164" s="113">
        <v>48</v>
      </c>
      <c r="Z164" s="113">
        <v>0</v>
      </c>
      <c r="AA164" s="114" t="s">
        <v>589</v>
      </c>
      <c r="AB164" s="108">
        <v>296</v>
      </c>
      <c r="AC164" s="109" t="s">
        <v>589</v>
      </c>
      <c r="AD164" s="152" t="s">
        <v>661</v>
      </c>
      <c r="AE164" s="152" t="s">
        <v>589</v>
      </c>
      <c r="AF164" s="153">
        <f t="shared" si="9"/>
        <v>-29</v>
      </c>
      <c r="AG164" s="154">
        <f t="shared" si="10"/>
        <v>60.870000000000005</v>
      </c>
      <c r="AH164" s="155">
        <f t="shared" si="11"/>
        <v>-1765.23</v>
      </c>
      <c r="AI164" s="156"/>
    </row>
    <row r="165" spans="1:35" ht="48">
      <c r="A165" s="108">
        <v>2017</v>
      </c>
      <c r="B165" s="108">
        <v>154</v>
      </c>
      <c r="C165" s="109" t="s">
        <v>589</v>
      </c>
      <c r="D165" s="150" t="s">
        <v>663</v>
      </c>
      <c r="E165" s="109" t="s">
        <v>620</v>
      </c>
      <c r="F165" s="157" t="s">
        <v>289</v>
      </c>
      <c r="G165" s="112">
        <v>133.87</v>
      </c>
      <c r="H165" s="112">
        <v>24.14</v>
      </c>
      <c r="I165" s="143" t="s">
        <v>79</v>
      </c>
      <c r="J165" s="112">
        <f t="shared" si="8"/>
        <v>109.73</v>
      </c>
      <c r="K165" s="151" t="s">
        <v>308</v>
      </c>
      <c r="L165" s="108">
        <v>2017</v>
      </c>
      <c r="M165" s="108">
        <v>1534</v>
      </c>
      <c r="N165" s="109" t="s">
        <v>620</v>
      </c>
      <c r="O165" s="111" t="s">
        <v>310</v>
      </c>
      <c r="P165" s="109" t="s">
        <v>311</v>
      </c>
      <c r="Q165" s="109" t="s">
        <v>80</v>
      </c>
      <c r="R165" s="108" t="s">
        <v>84</v>
      </c>
      <c r="S165" s="111" t="s">
        <v>84</v>
      </c>
      <c r="T165" s="108">
        <v>1080203</v>
      </c>
      <c r="U165" s="108">
        <v>2890</v>
      </c>
      <c r="V165" s="108">
        <v>7430</v>
      </c>
      <c r="W165" s="108">
        <v>99</v>
      </c>
      <c r="X165" s="113">
        <v>2017</v>
      </c>
      <c r="Y165" s="113">
        <v>48</v>
      </c>
      <c r="Z165" s="113">
        <v>0</v>
      </c>
      <c r="AA165" s="114" t="s">
        <v>589</v>
      </c>
      <c r="AB165" s="108">
        <v>296</v>
      </c>
      <c r="AC165" s="109" t="s">
        <v>589</v>
      </c>
      <c r="AD165" s="152" t="s">
        <v>661</v>
      </c>
      <c r="AE165" s="152" t="s">
        <v>589</v>
      </c>
      <c r="AF165" s="153">
        <f t="shared" si="9"/>
        <v>-29</v>
      </c>
      <c r="AG165" s="154">
        <f t="shared" si="10"/>
        <v>109.73</v>
      </c>
      <c r="AH165" s="155">
        <f t="shared" si="11"/>
        <v>-3182.17</v>
      </c>
      <c r="AI165" s="156"/>
    </row>
    <row r="166" spans="1:35" ht="48">
      <c r="A166" s="108">
        <v>2017</v>
      </c>
      <c r="B166" s="108">
        <v>155</v>
      </c>
      <c r="C166" s="109" t="s">
        <v>589</v>
      </c>
      <c r="D166" s="150" t="s">
        <v>664</v>
      </c>
      <c r="E166" s="109" t="s">
        <v>620</v>
      </c>
      <c r="F166" s="157" t="s">
        <v>289</v>
      </c>
      <c r="G166" s="112">
        <v>148.72</v>
      </c>
      <c r="H166" s="112">
        <v>26.82</v>
      </c>
      <c r="I166" s="143" t="s">
        <v>79</v>
      </c>
      <c r="J166" s="112">
        <f t="shared" si="8"/>
        <v>121.9</v>
      </c>
      <c r="K166" s="151" t="s">
        <v>308</v>
      </c>
      <c r="L166" s="108">
        <v>2017</v>
      </c>
      <c r="M166" s="108">
        <v>1532</v>
      </c>
      <c r="N166" s="109" t="s">
        <v>620</v>
      </c>
      <c r="O166" s="111" t="s">
        <v>310</v>
      </c>
      <c r="P166" s="109" t="s">
        <v>311</v>
      </c>
      <c r="Q166" s="109" t="s">
        <v>80</v>
      </c>
      <c r="R166" s="108" t="s">
        <v>84</v>
      </c>
      <c r="S166" s="111" t="s">
        <v>84</v>
      </c>
      <c r="T166" s="108">
        <v>1080203</v>
      </c>
      <c r="U166" s="108">
        <v>2890</v>
      </c>
      <c r="V166" s="108">
        <v>7430</v>
      </c>
      <c r="W166" s="108">
        <v>99</v>
      </c>
      <c r="X166" s="113">
        <v>2017</v>
      </c>
      <c r="Y166" s="113">
        <v>48</v>
      </c>
      <c r="Z166" s="113">
        <v>0</v>
      </c>
      <c r="AA166" s="114" t="s">
        <v>589</v>
      </c>
      <c r="AB166" s="108">
        <v>296</v>
      </c>
      <c r="AC166" s="109" t="s">
        <v>589</v>
      </c>
      <c r="AD166" s="152" t="s">
        <v>661</v>
      </c>
      <c r="AE166" s="152" t="s">
        <v>589</v>
      </c>
      <c r="AF166" s="153">
        <f t="shared" si="9"/>
        <v>-29</v>
      </c>
      <c r="AG166" s="154">
        <f t="shared" si="10"/>
        <v>121.9</v>
      </c>
      <c r="AH166" s="155">
        <f t="shared" si="11"/>
        <v>-3535.1000000000004</v>
      </c>
      <c r="AI166" s="156"/>
    </row>
    <row r="167" spans="1:35" ht="48">
      <c r="A167" s="108">
        <v>2017</v>
      </c>
      <c r="B167" s="108">
        <v>156</v>
      </c>
      <c r="C167" s="109" t="s">
        <v>589</v>
      </c>
      <c r="D167" s="150" t="s">
        <v>665</v>
      </c>
      <c r="E167" s="109" t="s">
        <v>620</v>
      </c>
      <c r="F167" s="157" t="s">
        <v>289</v>
      </c>
      <c r="G167" s="112">
        <v>74.260000000000005</v>
      </c>
      <c r="H167" s="112">
        <v>13.39</v>
      </c>
      <c r="I167" s="143" t="s">
        <v>79</v>
      </c>
      <c r="J167" s="112">
        <f t="shared" si="8"/>
        <v>60.870000000000005</v>
      </c>
      <c r="K167" s="151" t="s">
        <v>308</v>
      </c>
      <c r="L167" s="108">
        <v>2017</v>
      </c>
      <c r="M167" s="108">
        <v>1536</v>
      </c>
      <c r="N167" s="109" t="s">
        <v>620</v>
      </c>
      <c r="O167" s="111" t="s">
        <v>310</v>
      </c>
      <c r="P167" s="109" t="s">
        <v>311</v>
      </c>
      <c r="Q167" s="109" t="s">
        <v>80</v>
      </c>
      <c r="R167" s="108" t="s">
        <v>84</v>
      </c>
      <c r="S167" s="111" t="s">
        <v>84</v>
      </c>
      <c r="T167" s="108">
        <v>1080203</v>
      </c>
      <c r="U167" s="108">
        <v>2890</v>
      </c>
      <c r="V167" s="108">
        <v>7430</v>
      </c>
      <c r="W167" s="108">
        <v>99</v>
      </c>
      <c r="X167" s="113">
        <v>2017</v>
      </c>
      <c r="Y167" s="113">
        <v>48</v>
      </c>
      <c r="Z167" s="113">
        <v>0</v>
      </c>
      <c r="AA167" s="114" t="s">
        <v>589</v>
      </c>
      <c r="AB167" s="108">
        <v>296</v>
      </c>
      <c r="AC167" s="109" t="s">
        <v>589</v>
      </c>
      <c r="AD167" s="152" t="s">
        <v>661</v>
      </c>
      <c r="AE167" s="152" t="s">
        <v>589</v>
      </c>
      <c r="AF167" s="153">
        <f t="shared" si="9"/>
        <v>-29</v>
      </c>
      <c r="AG167" s="154">
        <f t="shared" si="10"/>
        <v>60.870000000000005</v>
      </c>
      <c r="AH167" s="155">
        <f t="shared" si="11"/>
        <v>-1765.23</v>
      </c>
      <c r="AI167" s="156"/>
    </row>
    <row r="168" spans="1:35" ht="216">
      <c r="A168" s="108">
        <v>2017</v>
      </c>
      <c r="B168" s="108">
        <v>157</v>
      </c>
      <c r="C168" s="109" t="s">
        <v>666</v>
      </c>
      <c r="D168" s="150" t="s">
        <v>667</v>
      </c>
      <c r="E168" s="109" t="s">
        <v>499</v>
      </c>
      <c r="F168" s="157" t="s">
        <v>668</v>
      </c>
      <c r="G168" s="112">
        <v>827.53</v>
      </c>
      <c r="H168" s="112">
        <v>149.22999999999999</v>
      </c>
      <c r="I168" s="143" t="s">
        <v>79</v>
      </c>
      <c r="J168" s="112">
        <f t="shared" si="8"/>
        <v>678.3</v>
      </c>
      <c r="K168" s="151" t="s">
        <v>669</v>
      </c>
      <c r="L168" s="108">
        <v>2017</v>
      </c>
      <c r="M168" s="108">
        <v>1487</v>
      </c>
      <c r="N168" s="109" t="s">
        <v>499</v>
      </c>
      <c r="O168" s="111" t="s">
        <v>461</v>
      </c>
      <c r="P168" s="109" t="s">
        <v>462</v>
      </c>
      <c r="Q168" s="109" t="s">
        <v>463</v>
      </c>
      <c r="R168" s="108" t="s">
        <v>84</v>
      </c>
      <c r="S168" s="111" t="s">
        <v>84</v>
      </c>
      <c r="T168" s="108">
        <v>2090605</v>
      </c>
      <c r="U168" s="108">
        <v>9070</v>
      </c>
      <c r="V168" s="108">
        <v>12650</v>
      </c>
      <c r="W168" s="108">
        <v>25</v>
      </c>
      <c r="X168" s="113">
        <v>2017</v>
      </c>
      <c r="Y168" s="113">
        <v>77</v>
      </c>
      <c r="Z168" s="113">
        <v>0</v>
      </c>
      <c r="AA168" s="114" t="s">
        <v>652</v>
      </c>
      <c r="AB168" s="108">
        <v>336</v>
      </c>
      <c r="AC168" s="109" t="s">
        <v>468</v>
      </c>
      <c r="AD168" s="152" t="s">
        <v>670</v>
      </c>
      <c r="AE168" s="152" t="s">
        <v>468</v>
      </c>
      <c r="AF168" s="153">
        <f t="shared" si="9"/>
        <v>-12</v>
      </c>
      <c r="AG168" s="154">
        <f t="shared" si="10"/>
        <v>678.3</v>
      </c>
      <c r="AH168" s="155">
        <f t="shared" si="11"/>
        <v>-8139.5999999999995</v>
      </c>
      <c r="AI168" s="156"/>
    </row>
    <row r="169" spans="1:35" ht="192">
      <c r="A169" s="108">
        <v>2017</v>
      </c>
      <c r="B169" s="108">
        <v>158</v>
      </c>
      <c r="C169" s="109" t="s">
        <v>666</v>
      </c>
      <c r="D169" s="150" t="s">
        <v>671</v>
      </c>
      <c r="E169" s="109" t="s">
        <v>608</v>
      </c>
      <c r="F169" s="157" t="s">
        <v>672</v>
      </c>
      <c r="G169" s="112">
        <v>810.12</v>
      </c>
      <c r="H169" s="112">
        <v>0</v>
      </c>
      <c r="I169" s="143" t="s">
        <v>79</v>
      </c>
      <c r="J169" s="112">
        <f t="shared" si="8"/>
        <v>810.12</v>
      </c>
      <c r="K169" s="151" t="s">
        <v>673</v>
      </c>
      <c r="L169" s="108">
        <v>2017</v>
      </c>
      <c r="M169" s="108">
        <v>1558</v>
      </c>
      <c r="N169" s="109" t="s">
        <v>674</v>
      </c>
      <c r="O169" s="111" t="s">
        <v>675</v>
      </c>
      <c r="P169" s="109" t="s">
        <v>676</v>
      </c>
      <c r="Q169" s="109" t="s">
        <v>677</v>
      </c>
      <c r="R169" s="108" t="s">
        <v>84</v>
      </c>
      <c r="S169" s="111" t="s">
        <v>84</v>
      </c>
      <c r="T169" s="108">
        <v>2090605</v>
      </c>
      <c r="U169" s="108">
        <v>9070</v>
      </c>
      <c r="V169" s="108">
        <v>12650</v>
      </c>
      <c r="W169" s="108">
        <v>25</v>
      </c>
      <c r="X169" s="113">
        <v>2017</v>
      </c>
      <c r="Y169" s="113">
        <v>78</v>
      </c>
      <c r="Z169" s="113">
        <v>0</v>
      </c>
      <c r="AA169" s="114" t="s">
        <v>80</v>
      </c>
      <c r="AB169" s="108">
        <v>337</v>
      </c>
      <c r="AC169" s="109" t="s">
        <v>468</v>
      </c>
      <c r="AD169" s="152" t="s">
        <v>678</v>
      </c>
      <c r="AE169" s="152" t="s">
        <v>468</v>
      </c>
      <c r="AF169" s="153">
        <f t="shared" si="9"/>
        <v>7</v>
      </c>
      <c r="AG169" s="154">
        <f t="shared" si="10"/>
        <v>810.12</v>
      </c>
      <c r="AH169" s="155">
        <f t="shared" si="11"/>
        <v>5670.84</v>
      </c>
      <c r="AI169" s="156"/>
    </row>
    <row r="170" spans="1:35" ht="240">
      <c r="A170" s="108">
        <v>2017</v>
      </c>
      <c r="B170" s="108">
        <v>159</v>
      </c>
      <c r="C170" s="109" t="s">
        <v>666</v>
      </c>
      <c r="D170" s="150" t="s">
        <v>679</v>
      </c>
      <c r="E170" s="109" t="s">
        <v>608</v>
      </c>
      <c r="F170" s="157" t="s">
        <v>680</v>
      </c>
      <c r="G170" s="112">
        <v>352.13</v>
      </c>
      <c r="H170" s="112">
        <v>0</v>
      </c>
      <c r="I170" s="143" t="s">
        <v>79</v>
      </c>
      <c r="J170" s="112">
        <f t="shared" si="8"/>
        <v>352.13</v>
      </c>
      <c r="K170" s="151" t="s">
        <v>681</v>
      </c>
      <c r="L170" s="108">
        <v>2017</v>
      </c>
      <c r="M170" s="108">
        <v>1556</v>
      </c>
      <c r="N170" s="109" t="s">
        <v>674</v>
      </c>
      <c r="O170" s="111" t="s">
        <v>675</v>
      </c>
      <c r="P170" s="109" t="s">
        <v>676</v>
      </c>
      <c r="Q170" s="109" t="s">
        <v>677</v>
      </c>
      <c r="R170" s="108" t="s">
        <v>84</v>
      </c>
      <c r="S170" s="111" t="s">
        <v>84</v>
      </c>
      <c r="T170" s="108">
        <v>2090605</v>
      </c>
      <c r="U170" s="108">
        <v>9070</v>
      </c>
      <c r="V170" s="108">
        <v>12650</v>
      </c>
      <c r="W170" s="108">
        <v>25</v>
      </c>
      <c r="X170" s="113">
        <v>2017</v>
      </c>
      <c r="Y170" s="113">
        <v>79</v>
      </c>
      <c r="Z170" s="113">
        <v>0</v>
      </c>
      <c r="AA170" s="114" t="s">
        <v>652</v>
      </c>
      <c r="AB170" s="108">
        <v>338</v>
      </c>
      <c r="AC170" s="109" t="s">
        <v>468</v>
      </c>
      <c r="AD170" s="152" t="s">
        <v>678</v>
      </c>
      <c r="AE170" s="152" t="s">
        <v>468</v>
      </c>
      <c r="AF170" s="153">
        <f t="shared" si="9"/>
        <v>7</v>
      </c>
      <c r="AG170" s="154">
        <f t="shared" si="10"/>
        <v>352.13</v>
      </c>
      <c r="AH170" s="155">
        <f t="shared" si="11"/>
        <v>2464.91</v>
      </c>
      <c r="AI170" s="156"/>
    </row>
    <row r="171" spans="1:35" ht="156">
      <c r="A171" s="108">
        <v>2017</v>
      </c>
      <c r="B171" s="108">
        <v>160</v>
      </c>
      <c r="C171" s="109" t="s">
        <v>666</v>
      </c>
      <c r="D171" s="150" t="s">
        <v>682</v>
      </c>
      <c r="E171" s="109" t="s">
        <v>608</v>
      </c>
      <c r="F171" s="157" t="s">
        <v>683</v>
      </c>
      <c r="G171" s="112">
        <v>1263.8599999999999</v>
      </c>
      <c r="H171" s="112">
        <v>0</v>
      </c>
      <c r="I171" s="143" t="s">
        <v>79</v>
      </c>
      <c r="J171" s="112">
        <f t="shared" si="8"/>
        <v>1263.8599999999999</v>
      </c>
      <c r="K171" s="151" t="s">
        <v>684</v>
      </c>
      <c r="L171" s="108">
        <v>2017</v>
      </c>
      <c r="M171" s="108">
        <v>1557</v>
      </c>
      <c r="N171" s="109" t="s">
        <v>674</v>
      </c>
      <c r="O171" s="111" t="s">
        <v>675</v>
      </c>
      <c r="P171" s="109" t="s">
        <v>676</v>
      </c>
      <c r="Q171" s="109" t="s">
        <v>677</v>
      </c>
      <c r="R171" s="108" t="s">
        <v>84</v>
      </c>
      <c r="S171" s="111" t="s">
        <v>84</v>
      </c>
      <c r="T171" s="108">
        <v>2090605</v>
      </c>
      <c r="U171" s="108">
        <v>9070</v>
      </c>
      <c r="V171" s="108">
        <v>12650</v>
      </c>
      <c r="W171" s="108">
        <v>25</v>
      </c>
      <c r="X171" s="113">
        <v>2017</v>
      </c>
      <c r="Y171" s="113">
        <v>80</v>
      </c>
      <c r="Z171" s="113">
        <v>0</v>
      </c>
      <c r="AA171" s="114" t="s">
        <v>652</v>
      </c>
      <c r="AB171" s="108">
        <v>339</v>
      </c>
      <c r="AC171" s="109" t="s">
        <v>468</v>
      </c>
      <c r="AD171" s="152" t="s">
        <v>678</v>
      </c>
      <c r="AE171" s="152" t="s">
        <v>468</v>
      </c>
      <c r="AF171" s="153">
        <f t="shared" si="9"/>
        <v>7</v>
      </c>
      <c r="AG171" s="154">
        <f t="shared" si="10"/>
        <v>1263.8599999999999</v>
      </c>
      <c r="AH171" s="155">
        <f t="shared" si="11"/>
        <v>8847.0199999999986</v>
      </c>
      <c r="AI171" s="156"/>
    </row>
    <row r="172" spans="1:35" ht="24">
      <c r="A172" s="108">
        <v>2017</v>
      </c>
      <c r="B172" s="108">
        <v>161</v>
      </c>
      <c r="C172" s="109" t="s">
        <v>666</v>
      </c>
      <c r="D172" s="150" t="s">
        <v>685</v>
      </c>
      <c r="E172" s="109" t="s">
        <v>590</v>
      </c>
      <c r="F172" s="157" t="s">
        <v>686</v>
      </c>
      <c r="G172" s="112">
        <v>103.7</v>
      </c>
      <c r="H172" s="112">
        <v>18.7</v>
      </c>
      <c r="I172" s="143" t="s">
        <v>79</v>
      </c>
      <c r="J172" s="112">
        <f t="shared" si="8"/>
        <v>85</v>
      </c>
      <c r="K172" s="151" t="s">
        <v>226</v>
      </c>
      <c r="L172" s="108">
        <v>2017</v>
      </c>
      <c r="M172" s="108">
        <v>1600</v>
      </c>
      <c r="N172" s="109" t="s">
        <v>687</v>
      </c>
      <c r="O172" s="111" t="s">
        <v>150</v>
      </c>
      <c r="P172" s="109" t="s">
        <v>151</v>
      </c>
      <c r="Q172" s="109" t="s">
        <v>80</v>
      </c>
      <c r="R172" s="108" t="s">
        <v>84</v>
      </c>
      <c r="S172" s="111" t="s">
        <v>84</v>
      </c>
      <c r="T172" s="108">
        <v>1010203</v>
      </c>
      <c r="U172" s="108">
        <v>140</v>
      </c>
      <c r="V172" s="108">
        <v>450</v>
      </c>
      <c r="W172" s="108">
        <v>2</v>
      </c>
      <c r="X172" s="113">
        <v>2017</v>
      </c>
      <c r="Y172" s="113">
        <v>23</v>
      </c>
      <c r="Z172" s="113">
        <v>0</v>
      </c>
      <c r="AA172" s="114" t="s">
        <v>666</v>
      </c>
      <c r="AB172" s="108">
        <v>329</v>
      </c>
      <c r="AC172" s="109" t="s">
        <v>635</v>
      </c>
      <c r="AD172" s="152" t="s">
        <v>613</v>
      </c>
      <c r="AE172" s="152" t="s">
        <v>635</v>
      </c>
      <c r="AF172" s="153">
        <f t="shared" si="9"/>
        <v>-5</v>
      </c>
      <c r="AG172" s="154">
        <f t="shared" si="10"/>
        <v>85</v>
      </c>
      <c r="AH172" s="155">
        <f t="shared" si="11"/>
        <v>-425</v>
      </c>
      <c r="AI172" s="156"/>
    </row>
    <row r="173" spans="1:35" ht="36">
      <c r="A173" s="108">
        <v>2017</v>
      </c>
      <c r="B173" s="108">
        <v>162</v>
      </c>
      <c r="C173" s="109" t="s">
        <v>666</v>
      </c>
      <c r="D173" s="150" t="s">
        <v>688</v>
      </c>
      <c r="E173" s="109" t="s">
        <v>590</v>
      </c>
      <c r="F173" s="157" t="s">
        <v>689</v>
      </c>
      <c r="G173" s="112">
        <v>122</v>
      </c>
      <c r="H173" s="112">
        <v>22</v>
      </c>
      <c r="I173" s="143" t="s">
        <v>79</v>
      </c>
      <c r="J173" s="112">
        <f t="shared" si="8"/>
        <v>100</v>
      </c>
      <c r="K173" s="151" t="s">
        <v>690</v>
      </c>
      <c r="L173" s="108">
        <v>2017</v>
      </c>
      <c r="M173" s="108">
        <v>1613</v>
      </c>
      <c r="N173" s="109" t="s">
        <v>603</v>
      </c>
      <c r="O173" s="111" t="s">
        <v>691</v>
      </c>
      <c r="P173" s="109" t="s">
        <v>692</v>
      </c>
      <c r="Q173" s="109" t="s">
        <v>692</v>
      </c>
      <c r="R173" s="108" t="s">
        <v>84</v>
      </c>
      <c r="S173" s="111" t="s">
        <v>84</v>
      </c>
      <c r="T173" s="108">
        <v>1010603</v>
      </c>
      <c r="U173" s="108">
        <v>580</v>
      </c>
      <c r="V173" s="108">
        <v>770</v>
      </c>
      <c r="W173" s="108">
        <v>99</v>
      </c>
      <c r="X173" s="113">
        <v>2017</v>
      </c>
      <c r="Y173" s="113">
        <v>127</v>
      </c>
      <c r="Z173" s="113">
        <v>0</v>
      </c>
      <c r="AA173" s="114" t="s">
        <v>666</v>
      </c>
      <c r="AB173" s="108">
        <v>330</v>
      </c>
      <c r="AC173" s="109" t="s">
        <v>635</v>
      </c>
      <c r="AD173" s="152" t="s">
        <v>693</v>
      </c>
      <c r="AE173" s="152" t="s">
        <v>635</v>
      </c>
      <c r="AF173" s="153">
        <f t="shared" si="9"/>
        <v>-3</v>
      </c>
      <c r="AG173" s="154">
        <f t="shared" si="10"/>
        <v>100</v>
      </c>
      <c r="AH173" s="155">
        <f t="shared" si="11"/>
        <v>-300</v>
      </c>
      <c r="AI173" s="156"/>
    </row>
    <row r="174" spans="1:35" ht="84">
      <c r="A174" s="108">
        <v>2017</v>
      </c>
      <c r="B174" s="108">
        <v>163</v>
      </c>
      <c r="C174" s="109" t="s">
        <v>666</v>
      </c>
      <c r="D174" s="150" t="s">
        <v>694</v>
      </c>
      <c r="E174" s="109" t="s">
        <v>652</v>
      </c>
      <c r="F174" s="157" t="s">
        <v>695</v>
      </c>
      <c r="G174" s="112">
        <v>7521.23</v>
      </c>
      <c r="H174" s="112">
        <v>1356.29</v>
      </c>
      <c r="I174" s="143" t="s">
        <v>79</v>
      </c>
      <c r="J174" s="112">
        <f t="shared" si="8"/>
        <v>6164.94</v>
      </c>
      <c r="K174" s="151" t="s">
        <v>696</v>
      </c>
      <c r="L174" s="108">
        <v>2017</v>
      </c>
      <c r="M174" s="108">
        <v>1574</v>
      </c>
      <c r="N174" s="109" t="s">
        <v>652</v>
      </c>
      <c r="O174" s="111" t="s">
        <v>697</v>
      </c>
      <c r="P174" s="109" t="s">
        <v>698</v>
      </c>
      <c r="Q174" s="109" t="s">
        <v>698</v>
      </c>
      <c r="R174" s="108" t="s">
        <v>84</v>
      </c>
      <c r="S174" s="111" t="s">
        <v>84</v>
      </c>
      <c r="T174" s="108">
        <v>2090605</v>
      </c>
      <c r="U174" s="108">
        <v>9070</v>
      </c>
      <c r="V174" s="108">
        <v>12650</v>
      </c>
      <c r="W174" s="108">
        <v>25</v>
      </c>
      <c r="X174" s="113">
        <v>2017</v>
      </c>
      <c r="Y174" s="113">
        <v>107</v>
      </c>
      <c r="Z174" s="113">
        <v>0</v>
      </c>
      <c r="AA174" s="114" t="s">
        <v>652</v>
      </c>
      <c r="AB174" s="108">
        <v>363</v>
      </c>
      <c r="AC174" s="109" t="s">
        <v>612</v>
      </c>
      <c r="AD174" s="152" t="s">
        <v>699</v>
      </c>
      <c r="AE174" s="152" t="s">
        <v>612</v>
      </c>
      <c r="AF174" s="153">
        <f t="shared" si="9"/>
        <v>11</v>
      </c>
      <c r="AG174" s="154">
        <f t="shared" si="10"/>
        <v>6164.94</v>
      </c>
      <c r="AH174" s="155">
        <f t="shared" si="11"/>
        <v>67814.34</v>
      </c>
      <c r="AI174" s="156"/>
    </row>
    <row r="175" spans="1:35" ht="84">
      <c r="A175" s="108">
        <v>2017</v>
      </c>
      <c r="B175" s="108">
        <v>165</v>
      </c>
      <c r="C175" s="109" t="s">
        <v>666</v>
      </c>
      <c r="D175" s="150" t="s">
        <v>700</v>
      </c>
      <c r="E175" s="109" t="s">
        <v>652</v>
      </c>
      <c r="F175" s="157" t="s">
        <v>701</v>
      </c>
      <c r="G175" s="112">
        <v>13928.37</v>
      </c>
      <c r="H175" s="112">
        <v>2511.67</v>
      </c>
      <c r="I175" s="143" t="s">
        <v>79</v>
      </c>
      <c r="J175" s="112">
        <f t="shared" si="8"/>
        <v>11416.7</v>
      </c>
      <c r="K175" s="151" t="s">
        <v>624</v>
      </c>
      <c r="L175" s="108">
        <v>2017</v>
      </c>
      <c r="M175" s="108">
        <v>1572</v>
      </c>
      <c r="N175" s="109" t="s">
        <v>652</v>
      </c>
      <c r="O175" s="111" t="s">
        <v>697</v>
      </c>
      <c r="P175" s="109" t="s">
        <v>698</v>
      </c>
      <c r="Q175" s="109" t="s">
        <v>698</v>
      </c>
      <c r="R175" s="108" t="s">
        <v>84</v>
      </c>
      <c r="S175" s="111" t="s">
        <v>84</v>
      </c>
      <c r="T175" s="108">
        <v>2090605</v>
      </c>
      <c r="U175" s="108">
        <v>9070</v>
      </c>
      <c r="V175" s="108">
        <v>12650</v>
      </c>
      <c r="W175" s="108">
        <v>25</v>
      </c>
      <c r="X175" s="113">
        <v>2017</v>
      </c>
      <c r="Y175" s="113">
        <v>108</v>
      </c>
      <c r="Z175" s="113">
        <v>0</v>
      </c>
      <c r="AA175" s="114" t="s">
        <v>652</v>
      </c>
      <c r="AB175" s="108">
        <v>361</v>
      </c>
      <c r="AC175" s="109" t="s">
        <v>612</v>
      </c>
      <c r="AD175" s="152" t="s">
        <v>699</v>
      </c>
      <c r="AE175" s="152" t="s">
        <v>612</v>
      </c>
      <c r="AF175" s="153">
        <f t="shared" si="9"/>
        <v>11</v>
      </c>
      <c r="AG175" s="154">
        <f t="shared" si="10"/>
        <v>11416.7</v>
      </c>
      <c r="AH175" s="155">
        <f t="shared" si="11"/>
        <v>125583.70000000001</v>
      </c>
      <c r="AI175" s="156"/>
    </row>
    <row r="176" spans="1:35" ht="216">
      <c r="A176" s="108">
        <v>2017</v>
      </c>
      <c r="B176" s="108">
        <v>166</v>
      </c>
      <c r="C176" s="109" t="s">
        <v>666</v>
      </c>
      <c r="D176" s="150" t="s">
        <v>702</v>
      </c>
      <c r="E176" s="109" t="s">
        <v>703</v>
      </c>
      <c r="F176" s="157" t="s">
        <v>704</v>
      </c>
      <c r="G176" s="112">
        <v>2684</v>
      </c>
      <c r="H176" s="112">
        <v>484</v>
      </c>
      <c r="I176" s="143" t="s">
        <v>79</v>
      </c>
      <c r="J176" s="112">
        <f t="shared" si="8"/>
        <v>2200</v>
      </c>
      <c r="K176" s="151" t="s">
        <v>705</v>
      </c>
      <c r="L176" s="108">
        <v>2017</v>
      </c>
      <c r="M176" s="108">
        <v>1614</v>
      </c>
      <c r="N176" s="109" t="s">
        <v>603</v>
      </c>
      <c r="O176" s="111" t="s">
        <v>706</v>
      </c>
      <c r="P176" s="109" t="s">
        <v>707</v>
      </c>
      <c r="Q176" s="109" t="s">
        <v>708</v>
      </c>
      <c r="R176" s="108" t="s">
        <v>84</v>
      </c>
      <c r="S176" s="111" t="s">
        <v>84</v>
      </c>
      <c r="T176" s="108">
        <v>2080101</v>
      </c>
      <c r="U176" s="108">
        <v>8230</v>
      </c>
      <c r="V176" s="108">
        <v>11840</v>
      </c>
      <c r="W176" s="108">
        <v>99</v>
      </c>
      <c r="X176" s="113">
        <v>2017</v>
      </c>
      <c r="Y176" s="113">
        <v>109</v>
      </c>
      <c r="Z176" s="113">
        <v>0</v>
      </c>
      <c r="AA176" s="114" t="s">
        <v>80</v>
      </c>
      <c r="AB176" s="108">
        <v>340</v>
      </c>
      <c r="AC176" s="109" t="s">
        <v>468</v>
      </c>
      <c r="AD176" s="152" t="s">
        <v>709</v>
      </c>
      <c r="AE176" s="152" t="s">
        <v>468</v>
      </c>
      <c r="AF176" s="153">
        <f t="shared" si="9"/>
        <v>-2</v>
      </c>
      <c r="AG176" s="154">
        <f t="shared" si="10"/>
        <v>2200</v>
      </c>
      <c r="AH176" s="155">
        <f t="shared" si="11"/>
        <v>-4400</v>
      </c>
      <c r="AI176" s="156"/>
    </row>
    <row r="177" spans="1:35" ht="48">
      <c r="A177" s="108">
        <v>2017</v>
      </c>
      <c r="B177" s="108">
        <v>167</v>
      </c>
      <c r="C177" s="109" t="s">
        <v>666</v>
      </c>
      <c r="D177" s="150" t="s">
        <v>710</v>
      </c>
      <c r="E177" s="109" t="s">
        <v>711</v>
      </c>
      <c r="F177" s="157" t="s">
        <v>289</v>
      </c>
      <c r="G177" s="112">
        <v>141.41</v>
      </c>
      <c r="H177" s="112">
        <v>25.5</v>
      </c>
      <c r="I177" s="143" t="s">
        <v>79</v>
      </c>
      <c r="J177" s="112">
        <f t="shared" si="8"/>
        <v>115.91</v>
      </c>
      <c r="K177" s="151" t="s">
        <v>471</v>
      </c>
      <c r="L177" s="108">
        <v>2017</v>
      </c>
      <c r="M177" s="108">
        <v>1590</v>
      </c>
      <c r="N177" s="109" t="s">
        <v>687</v>
      </c>
      <c r="O177" s="111" t="s">
        <v>310</v>
      </c>
      <c r="P177" s="109" t="s">
        <v>311</v>
      </c>
      <c r="Q177" s="109" t="s">
        <v>80</v>
      </c>
      <c r="R177" s="108" t="s">
        <v>84</v>
      </c>
      <c r="S177" s="111" t="s">
        <v>84</v>
      </c>
      <c r="T177" s="108">
        <v>1010203</v>
      </c>
      <c r="U177" s="108">
        <v>140</v>
      </c>
      <c r="V177" s="108">
        <v>450</v>
      </c>
      <c r="W177" s="108">
        <v>7</v>
      </c>
      <c r="X177" s="113">
        <v>2017</v>
      </c>
      <c r="Y177" s="113">
        <v>49</v>
      </c>
      <c r="Z177" s="113">
        <v>0</v>
      </c>
      <c r="AA177" s="114" t="s">
        <v>666</v>
      </c>
      <c r="AB177" s="108">
        <v>328</v>
      </c>
      <c r="AC177" s="109" t="s">
        <v>635</v>
      </c>
      <c r="AD177" s="152" t="s">
        <v>712</v>
      </c>
      <c r="AE177" s="152" t="s">
        <v>635</v>
      </c>
      <c r="AF177" s="153">
        <f t="shared" si="9"/>
        <v>-16</v>
      </c>
      <c r="AG177" s="154">
        <f t="shared" si="10"/>
        <v>115.91</v>
      </c>
      <c r="AH177" s="155">
        <f t="shared" si="11"/>
        <v>-1854.56</v>
      </c>
      <c r="AI177" s="156"/>
    </row>
    <row r="178" spans="1:35" ht="48">
      <c r="A178" s="108">
        <v>2017</v>
      </c>
      <c r="B178" s="108">
        <v>168</v>
      </c>
      <c r="C178" s="109" t="s">
        <v>666</v>
      </c>
      <c r="D178" s="150" t="s">
        <v>713</v>
      </c>
      <c r="E178" s="109" t="s">
        <v>711</v>
      </c>
      <c r="F178" s="157" t="s">
        <v>289</v>
      </c>
      <c r="G178" s="112">
        <v>50.01</v>
      </c>
      <c r="H178" s="112">
        <v>9.02</v>
      </c>
      <c r="I178" s="143" t="s">
        <v>79</v>
      </c>
      <c r="J178" s="112">
        <f t="shared" si="8"/>
        <v>40.989999999999995</v>
      </c>
      <c r="K178" s="151" t="s">
        <v>471</v>
      </c>
      <c r="L178" s="108">
        <v>2017</v>
      </c>
      <c r="M178" s="108">
        <v>1587</v>
      </c>
      <c r="N178" s="109" t="s">
        <v>687</v>
      </c>
      <c r="O178" s="111" t="s">
        <v>310</v>
      </c>
      <c r="P178" s="109" t="s">
        <v>311</v>
      </c>
      <c r="Q178" s="109" t="s">
        <v>80</v>
      </c>
      <c r="R178" s="108" t="s">
        <v>84</v>
      </c>
      <c r="S178" s="111" t="s">
        <v>84</v>
      </c>
      <c r="T178" s="108">
        <v>1010203</v>
      </c>
      <c r="U178" s="108">
        <v>140</v>
      </c>
      <c r="V178" s="108">
        <v>450</v>
      </c>
      <c r="W178" s="108">
        <v>7</v>
      </c>
      <c r="X178" s="113">
        <v>2017</v>
      </c>
      <c r="Y178" s="113">
        <v>49</v>
      </c>
      <c r="Z178" s="113">
        <v>0</v>
      </c>
      <c r="AA178" s="114" t="s">
        <v>666</v>
      </c>
      <c r="AB178" s="108">
        <v>328</v>
      </c>
      <c r="AC178" s="109" t="s">
        <v>635</v>
      </c>
      <c r="AD178" s="152" t="s">
        <v>712</v>
      </c>
      <c r="AE178" s="152" t="s">
        <v>635</v>
      </c>
      <c r="AF178" s="153">
        <f t="shared" si="9"/>
        <v>-16</v>
      </c>
      <c r="AG178" s="154">
        <f t="shared" si="10"/>
        <v>40.989999999999995</v>
      </c>
      <c r="AH178" s="155">
        <f t="shared" si="11"/>
        <v>-655.83999999999992</v>
      </c>
      <c r="AI178" s="156"/>
    </row>
    <row r="179" spans="1:35" ht="48">
      <c r="A179" s="108">
        <v>2017</v>
      </c>
      <c r="B179" s="108">
        <v>169</v>
      </c>
      <c r="C179" s="109" t="s">
        <v>666</v>
      </c>
      <c r="D179" s="150" t="s">
        <v>714</v>
      </c>
      <c r="E179" s="109" t="s">
        <v>711</v>
      </c>
      <c r="F179" s="157" t="s">
        <v>289</v>
      </c>
      <c r="G179" s="112">
        <v>240.61</v>
      </c>
      <c r="H179" s="112">
        <v>43.39</v>
      </c>
      <c r="I179" s="143" t="s">
        <v>79</v>
      </c>
      <c r="J179" s="112">
        <f t="shared" si="8"/>
        <v>197.22000000000003</v>
      </c>
      <c r="K179" s="151" t="s">
        <v>471</v>
      </c>
      <c r="L179" s="108">
        <v>2017</v>
      </c>
      <c r="M179" s="108">
        <v>1589</v>
      </c>
      <c r="N179" s="109" t="s">
        <v>687</v>
      </c>
      <c r="O179" s="111" t="s">
        <v>310</v>
      </c>
      <c r="P179" s="109" t="s">
        <v>311</v>
      </c>
      <c r="Q179" s="109" t="s">
        <v>80</v>
      </c>
      <c r="R179" s="108" t="s">
        <v>84</v>
      </c>
      <c r="S179" s="111" t="s">
        <v>84</v>
      </c>
      <c r="T179" s="108">
        <v>1010203</v>
      </c>
      <c r="U179" s="108">
        <v>140</v>
      </c>
      <c r="V179" s="108">
        <v>450</v>
      </c>
      <c r="W179" s="108">
        <v>7</v>
      </c>
      <c r="X179" s="113">
        <v>2017</v>
      </c>
      <c r="Y179" s="113">
        <v>49</v>
      </c>
      <c r="Z179" s="113">
        <v>0</v>
      </c>
      <c r="AA179" s="114" t="s">
        <v>666</v>
      </c>
      <c r="AB179" s="108">
        <v>328</v>
      </c>
      <c r="AC179" s="109" t="s">
        <v>635</v>
      </c>
      <c r="AD179" s="152" t="s">
        <v>712</v>
      </c>
      <c r="AE179" s="152" t="s">
        <v>635</v>
      </c>
      <c r="AF179" s="153">
        <f t="shared" si="9"/>
        <v>-16</v>
      </c>
      <c r="AG179" s="154">
        <f t="shared" si="10"/>
        <v>197.22000000000003</v>
      </c>
      <c r="AH179" s="155">
        <f t="shared" si="11"/>
        <v>-3155.5200000000004</v>
      </c>
      <c r="AI179" s="156"/>
    </row>
    <row r="180" spans="1:35" ht="48">
      <c r="A180" s="108">
        <v>2017</v>
      </c>
      <c r="B180" s="108">
        <v>170</v>
      </c>
      <c r="C180" s="109" t="s">
        <v>666</v>
      </c>
      <c r="D180" s="150" t="s">
        <v>715</v>
      </c>
      <c r="E180" s="109" t="s">
        <v>674</v>
      </c>
      <c r="F180" s="157" t="s">
        <v>289</v>
      </c>
      <c r="G180" s="112">
        <v>144.75</v>
      </c>
      <c r="H180" s="112">
        <v>26.1</v>
      </c>
      <c r="I180" s="143" t="s">
        <v>79</v>
      </c>
      <c r="J180" s="112">
        <f t="shared" si="8"/>
        <v>118.65</v>
      </c>
      <c r="K180" s="151" t="s">
        <v>471</v>
      </c>
      <c r="L180" s="108">
        <v>2017</v>
      </c>
      <c r="M180" s="108">
        <v>1588</v>
      </c>
      <c r="N180" s="109" t="s">
        <v>687</v>
      </c>
      <c r="O180" s="111" t="s">
        <v>291</v>
      </c>
      <c r="P180" s="109" t="s">
        <v>292</v>
      </c>
      <c r="Q180" s="109" t="s">
        <v>292</v>
      </c>
      <c r="R180" s="108" t="s">
        <v>84</v>
      </c>
      <c r="S180" s="111" t="s">
        <v>84</v>
      </c>
      <c r="T180" s="108">
        <v>1010203</v>
      </c>
      <c r="U180" s="108">
        <v>140</v>
      </c>
      <c r="V180" s="108">
        <v>450</v>
      </c>
      <c r="W180" s="108">
        <v>7</v>
      </c>
      <c r="X180" s="113">
        <v>2017</v>
      </c>
      <c r="Y180" s="113">
        <v>50</v>
      </c>
      <c r="Z180" s="113">
        <v>0</v>
      </c>
      <c r="AA180" s="114" t="s">
        <v>666</v>
      </c>
      <c r="AB180" s="108">
        <v>327</v>
      </c>
      <c r="AC180" s="109" t="s">
        <v>635</v>
      </c>
      <c r="AD180" s="152" t="s">
        <v>712</v>
      </c>
      <c r="AE180" s="152" t="s">
        <v>635</v>
      </c>
      <c r="AF180" s="153">
        <f t="shared" si="9"/>
        <v>-16</v>
      </c>
      <c r="AG180" s="154">
        <f t="shared" si="10"/>
        <v>118.65</v>
      </c>
      <c r="AH180" s="155">
        <f t="shared" si="11"/>
        <v>-1898.4</v>
      </c>
      <c r="AI180" s="156"/>
    </row>
    <row r="181" spans="1:35" ht="132">
      <c r="A181" s="108">
        <v>2017</v>
      </c>
      <c r="B181" s="108">
        <v>171</v>
      </c>
      <c r="C181" s="109" t="s">
        <v>666</v>
      </c>
      <c r="D181" s="150" t="s">
        <v>716</v>
      </c>
      <c r="E181" s="109" t="s">
        <v>561</v>
      </c>
      <c r="F181" s="157" t="s">
        <v>717</v>
      </c>
      <c r="G181" s="112">
        <v>1244.4000000000001</v>
      </c>
      <c r="H181" s="112">
        <v>418</v>
      </c>
      <c r="I181" s="143" t="s">
        <v>79</v>
      </c>
      <c r="J181" s="112">
        <f t="shared" si="8"/>
        <v>826.40000000000009</v>
      </c>
      <c r="K181" s="151" t="s">
        <v>391</v>
      </c>
      <c r="L181" s="108">
        <v>2017</v>
      </c>
      <c r="M181" s="108">
        <v>1254</v>
      </c>
      <c r="N181" s="109" t="s">
        <v>387</v>
      </c>
      <c r="O181" s="111" t="s">
        <v>247</v>
      </c>
      <c r="P181" s="109" t="s">
        <v>248</v>
      </c>
      <c r="Q181" s="109" t="s">
        <v>80</v>
      </c>
      <c r="R181" s="108" t="s">
        <v>84</v>
      </c>
      <c r="S181" s="111" t="s">
        <v>84</v>
      </c>
      <c r="T181" s="108">
        <v>1010203</v>
      </c>
      <c r="U181" s="108">
        <v>140</v>
      </c>
      <c r="V181" s="108">
        <v>450</v>
      </c>
      <c r="W181" s="108">
        <v>2</v>
      </c>
      <c r="X181" s="113">
        <v>2017</v>
      </c>
      <c r="Y181" s="113">
        <v>46</v>
      </c>
      <c r="Z181" s="113">
        <v>0</v>
      </c>
      <c r="AA181" s="114" t="s">
        <v>666</v>
      </c>
      <c r="AB181" s="108">
        <v>331</v>
      </c>
      <c r="AC181" s="109" t="s">
        <v>635</v>
      </c>
      <c r="AD181" s="152" t="s">
        <v>718</v>
      </c>
      <c r="AE181" s="152" t="s">
        <v>635</v>
      </c>
      <c r="AF181" s="153">
        <f t="shared" si="9"/>
        <v>19</v>
      </c>
      <c r="AG181" s="154">
        <f t="shared" si="10"/>
        <v>826.40000000000009</v>
      </c>
      <c r="AH181" s="155">
        <f t="shared" si="11"/>
        <v>15701.600000000002</v>
      </c>
      <c r="AI181" s="156"/>
    </row>
    <row r="182" spans="1:35" ht="132">
      <c r="A182" s="108">
        <v>2017</v>
      </c>
      <c r="B182" s="108">
        <v>171</v>
      </c>
      <c r="C182" s="109" t="s">
        <v>666</v>
      </c>
      <c r="D182" s="150" t="s">
        <v>716</v>
      </c>
      <c r="E182" s="109" t="s">
        <v>561</v>
      </c>
      <c r="F182" s="157" t="s">
        <v>717</v>
      </c>
      <c r="G182" s="112">
        <v>1073.5999999999999</v>
      </c>
      <c r="H182" s="112">
        <v>0</v>
      </c>
      <c r="I182" s="143" t="s">
        <v>79</v>
      </c>
      <c r="J182" s="112">
        <f t="shared" si="8"/>
        <v>1073.5999999999999</v>
      </c>
      <c r="K182" s="151" t="s">
        <v>719</v>
      </c>
      <c r="L182" s="108">
        <v>2017</v>
      </c>
      <c r="M182" s="108">
        <v>1254</v>
      </c>
      <c r="N182" s="109" t="s">
        <v>387</v>
      </c>
      <c r="O182" s="111" t="s">
        <v>247</v>
      </c>
      <c r="P182" s="109" t="s">
        <v>248</v>
      </c>
      <c r="Q182" s="109" t="s">
        <v>80</v>
      </c>
      <c r="R182" s="108" t="s">
        <v>84</v>
      </c>
      <c r="S182" s="111" t="s">
        <v>84</v>
      </c>
      <c r="T182" s="108">
        <v>2010801</v>
      </c>
      <c r="U182" s="108">
        <v>6430</v>
      </c>
      <c r="V182" s="108">
        <v>9300</v>
      </c>
      <c r="W182" s="108">
        <v>99</v>
      </c>
      <c r="X182" s="113">
        <v>2016</v>
      </c>
      <c r="Y182" s="113">
        <v>153</v>
      </c>
      <c r="Z182" s="113">
        <v>0</v>
      </c>
      <c r="AA182" s="114" t="s">
        <v>666</v>
      </c>
      <c r="AB182" s="108">
        <v>332</v>
      </c>
      <c r="AC182" s="109" t="s">
        <v>635</v>
      </c>
      <c r="AD182" s="152" t="s">
        <v>718</v>
      </c>
      <c r="AE182" s="152" t="s">
        <v>635</v>
      </c>
      <c r="AF182" s="153">
        <f t="shared" si="9"/>
        <v>19</v>
      </c>
      <c r="AG182" s="154">
        <f t="shared" si="10"/>
        <v>1073.5999999999999</v>
      </c>
      <c r="AH182" s="155">
        <f t="shared" si="11"/>
        <v>20398.399999999998</v>
      </c>
      <c r="AI182" s="156"/>
    </row>
    <row r="183" spans="1:35" ht="144">
      <c r="A183" s="108">
        <v>2017</v>
      </c>
      <c r="B183" s="108">
        <v>172</v>
      </c>
      <c r="C183" s="109" t="s">
        <v>666</v>
      </c>
      <c r="D183" s="150" t="s">
        <v>720</v>
      </c>
      <c r="E183" s="109" t="s">
        <v>721</v>
      </c>
      <c r="F183" s="157" t="s">
        <v>284</v>
      </c>
      <c r="G183" s="112">
        <v>488</v>
      </c>
      <c r="H183" s="112">
        <v>88</v>
      </c>
      <c r="I183" s="143" t="s">
        <v>79</v>
      </c>
      <c r="J183" s="112">
        <f t="shared" si="8"/>
        <v>400</v>
      </c>
      <c r="K183" s="151" t="s">
        <v>285</v>
      </c>
      <c r="L183" s="108">
        <v>2017</v>
      </c>
      <c r="M183" s="108">
        <v>1190</v>
      </c>
      <c r="N183" s="109" t="s">
        <v>531</v>
      </c>
      <c r="O183" s="111" t="s">
        <v>247</v>
      </c>
      <c r="P183" s="109" t="s">
        <v>248</v>
      </c>
      <c r="Q183" s="109" t="s">
        <v>80</v>
      </c>
      <c r="R183" s="108" t="s">
        <v>84</v>
      </c>
      <c r="S183" s="111" t="s">
        <v>84</v>
      </c>
      <c r="T183" s="108">
        <v>1010203</v>
      </c>
      <c r="U183" s="108">
        <v>140</v>
      </c>
      <c r="V183" s="108">
        <v>450</v>
      </c>
      <c r="W183" s="108">
        <v>2</v>
      </c>
      <c r="X183" s="113">
        <v>2017</v>
      </c>
      <c r="Y183" s="113">
        <v>132</v>
      </c>
      <c r="Z183" s="113">
        <v>0</v>
      </c>
      <c r="AA183" s="114" t="s">
        <v>80</v>
      </c>
      <c r="AB183" s="108">
        <v>0</v>
      </c>
      <c r="AC183" s="109" t="s">
        <v>86</v>
      </c>
      <c r="AD183" s="152" t="s">
        <v>596</v>
      </c>
      <c r="AE183" s="152" t="s">
        <v>86</v>
      </c>
      <c r="AF183" s="153">
        <f t="shared" si="9"/>
        <v>21</v>
      </c>
      <c r="AG183" s="154">
        <f t="shared" si="10"/>
        <v>400</v>
      </c>
      <c r="AH183" s="155">
        <f t="shared" si="11"/>
        <v>8400</v>
      </c>
      <c r="AI183" s="156"/>
    </row>
    <row r="184" spans="1:35" ht="24">
      <c r="A184" s="108">
        <v>2017</v>
      </c>
      <c r="B184" s="108">
        <v>173</v>
      </c>
      <c r="C184" s="109" t="s">
        <v>666</v>
      </c>
      <c r="D184" s="150" t="s">
        <v>722</v>
      </c>
      <c r="E184" s="109" t="s">
        <v>450</v>
      </c>
      <c r="F184" s="157" t="s">
        <v>723</v>
      </c>
      <c r="G184" s="112">
        <v>-488</v>
      </c>
      <c r="H184" s="112">
        <v>-88</v>
      </c>
      <c r="I184" s="143" t="s">
        <v>79</v>
      </c>
      <c r="J184" s="112">
        <f t="shared" si="8"/>
        <v>-400</v>
      </c>
      <c r="K184" s="151" t="s">
        <v>80</v>
      </c>
      <c r="L184" s="108">
        <v>2017</v>
      </c>
      <c r="M184" s="108">
        <v>1330</v>
      </c>
      <c r="N184" s="109" t="s">
        <v>450</v>
      </c>
      <c r="O184" s="111" t="s">
        <v>247</v>
      </c>
      <c r="P184" s="109" t="s">
        <v>248</v>
      </c>
      <c r="Q184" s="109" t="s">
        <v>80</v>
      </c>
      <c r="R184" s="108" t="s">
        <v>84</v>
      </c>
      <c r="S184" s="111" t="s">
        <v>84</v>
      </c>
      <c r="T184" s="108">
        <v>1010203</v>
      </c>
      <c r="U184" s="108">
        <v>140</v>
      </c>
      <c r="V184" s="108">
        <v>450</v>
      </c>
      <c r="W184" s="108">
        <v>2</v>
      </c>
      <c r="X184" s="113">
        <v>2017</v>
      </c>
      <c r="Y184" s="113">
        <v>132</v>
      </c>
      <c r="Z184" s="113">
        <v>0</v>
      </c>
      <c r="AA184" s="114" t="s">
        <v>80</v>
      </c>
      <c r="AB184" s="108">
        <v>0</v>
      </c>
      <c r="AC184" s="109" t="s">
        <v>86</v>
      </c>
      <c r="AD184" s="152" t="s">
        <v>606</v>
      </c>
      <c r="AE184" s="152" t="s">
        <v>86</v>
      </c>
      <c r="AF184" s="153">
        <f t="shared" si="9"/>
        <v>23</v>
      </c>
      <c r="AG184" s="154">
        <f t="shared" si="10"/>
        <v>-400</v>
      </c>
      <c r="AH184" s="155">
        <f t="shared" si="11"/>
        <v>-9200</v>
      </c>
      <c r="AI184" s="156"/>
    </row>
    <row r="185" spans="1:35">
      <c r="A185" s="108">
        <v>2017</v>
      </c>
      <c r="B185" s="108">
        <v>175</v>
      </c>
      <c r="C185" s="109" t="s">
        <v>635</v>
      </c>
      <c r="D185" s="150" t="s">
        <v>724</v>
      </c>
      <c r="E185" s="109" t="s">
        <v>608</v>
      </c>
      <c r="F185" s="157" t="s">
        <v>725</v>
      </c>
      <c r="G185" s="112">
        <v>2116</v>
      </c>
      <c r="H185" s="112">
        <v>1166</v>
      </c>
      <c r="I185" s="143" t="s">
        <v>79</v>
      </c>
      <c r="J185" s="112">
        <f t="shared" si="8"/>
        <v>950</v>
      </c>
      <c r="K185" s="151" t="s">
        <v>726</v>
      </c>
      <c r="L185" s="108">
        <v>2017</v>
      </c>
      <c r="M185" s="108">
        <v>1484</v>
      </c>
      <c r="N185" s="109" t="s">
        <v>611</v>
      </c>
      <c r="O185" s="111" t="s">
        <v>447</v>
      </c>
      <c r="P185" s="109" t="s">
        <v>448</v>
      </c>
      <c r="Q185" s="109" t="s">
        <v>449</v>
      </c>
      <c r="R185" s="108" t="s">
        <v>84</v>
      </c>
      <c r="S185" s="111" t="s">
        <v>84</v>
      </c>
      <c r="T185" s="108">
        <v>2080101</v>
      </c>
      <c r="U185" s="108">
        <v>8230</v>
      </c>
      <c r="V185" s="108">
        <v>11855</v>
      </c>
      <c r="W185" s="108">
        <v>2</v>
      </c>
      <c r="X185" s="113">
        <v>2016</v>
      </c>
      <c r="Y185" s="113">
        <v>216</v>
      </c>
      <c r="Z185" s="113">
        <v>0</v>
      </c>
      <c r="AA185" s="114" t="s">
        <v>499</v>
      </c>
      <c r="AB185" s="108">
        <v>326</v>
      </c>
      <c r="AC185" s="109" t="s">
        <v>635</v>
      </c>
      <c r="AD185" s="152" t="s">
        <v>613</v>
      </c>
      <c r="AE185" s="152" t="s">
        <v>635</v>
      </c>
      <c r="AF185" s="153">
        <f t="shared" si="9"/>
        <v>-5</v>
      </c>
      <c r="AG185" s="154">
        <f t="shared" si="10"/>
        <v>950</v>
      </c>
      <c r="AH185" s="155">
        <f t="shared" si="11"/>
        <v>-4750</v>
      </c>
      <c r="AI185" s="156"/>
    </row>
    <row r="186" spans="1:35">
      <c r="A186" s="108">
        <v>2017</v>
      </c>
      <c r="B186" s="108">
        <v>175</v>
      </c>
      <c r="C186" s="109" t="s">
        <v>635</v>
      </c>
      <c r="D186" s="150" t="s">
        <v>724</v>
      </c>
      <c r="E186" s="109" t="s">
        <v>608</v>
      </c>
      <c r="F186" s="157" t="s">
        <v>725</v>
      </c>
      <c r="G186" s="112">
        <v>4350</v>
      </c>
      <c r="H186" s="112">
        <v>0</v>
      </c>
      <c r="I186" s="143" t="s">
        <v>79</v>
      </c>
      <c r="J186" s="112">
        <f t="shared" si="8"/>
        <v>4350</v>
      </c>
      <c r="K186" s="151" t="s">
        <v>726</v>
      </c>
      <c r="L186" s="108">
        <v>2017</v>
      </c>
      <c r="M186" s="108">
        <v>1484</v>
      </c>
      <c r="N186" s="109" t="s">
        <v>611</v>
      </c>
      <c r="O186" s="111" t="s">
        <v>447</v>
      </c>
      <c r="P186" s="109" t="s">
        <v>448</v>
      </c>
      <c r="Q186" s="109" t="s">
        <v>449</v>
      </c>
      <c r="R186" s="108" t="s">
        <v>84</v>
      </c>
      <c r="S186" s="111" t="s">
        <v>84</v>
      </c>
      <c r="T186" s="108">
        <v>2080101</v>
      </c>
      <c r="U186" s="108">
        <v>8230</v>
      </c>
      <c r="V186" s="108">
        <v>11840</v>
      </c>
      <c r="W186" s="108">
        <v>99</v>
      </c>
      <c r="X186" s="113">
        <v>2017</v>
      </c>
      <c r="Y186" s="113">
        <v>60</v>
      </c>
      <c r="Z186" s="113">
        <v>0</v>
      </c>
      <c r="AA186" s="114" t="s">
        <v>499</v>
      </c>
      <c r="AB186" s="108">
        <v>325</v>
      </c>
      <c r="AC186" s="109" t="s">
        <v>635</v>
      </c>
      <c r="AD186" s="152" t="s">
        <v>613</v>
      </c>
      <c r="AE186" s="152" t="s">
        <v>635</v>
      </c>
      <c r="AF186" s="153">
        <f t="shared" si="9"/>
        <v>-5</v>
      </c>
      <c r="AG186" s="154">
        <f t="shared" si="10"/>
        <v>4350</v>
      </c>
      <c r="AH186" s="155">
        <f t="shared" si="11"/>
        <v>-21750</v>
      </c>
      <c r="AI186" s="156"/>
    </row>
    <row r="187" spans="1:35" ht="204">
      <c r="A187" s="108">
        <v>2017</v>
      </c>
      <c r="B187" s="108">
        <v>176</v>
      </c>
      <c r="C187" s="109" t="s">
        <v>635</v>
      </c>
      <c r="D187" s="150" t="s">
        <v>727</v>
      </c>
      <c r="E187" s="109" t="s">
        <v>499</v>
      </c>
      <c r="F187" s="157" t="s">
        <v>728</v>
      </c>
      <c r="G187" s="112">
        <v>4230.96</v>
      </c>
      <c r="H187" s="112">
        <v>762.96</v>
      </c>
      <c r="I187" s="143" t="s">
        <v>79</v>
      </c>
      <c r="J187" s="112">
        <f t="shared" si="8"/>
        <v>3468</v>
      </c>
      <c r="K187" s="151" t="s">
        <v>729</v>
      </c>
      <c r="L187" s="108">
        <v>2017</v>
      </c>
      <c r="M187" s="108">
        <v>1488</v>
      </c>
      <c r="N187" s="109" t="s">
        <v>499</v>
      </c>
      <c r="O187" s="111" t="s">
        <v>461</v>
      </c>
      <c r="P187" s="109" t="s">
        <v>462</v>
      </c>
      <c r="Q187" s="109" t="s">
        <v>463</v>
      </c>
      <c r="R187" s="108" t="s">
        <v>84</v>
      </c>
      <c r="S187" s="111" t="s">
        <v>84</v>
      </c>
      <c r="T187" s="108">
        <v>2090605</v>
      </c>
      <c r="U187" s="108">
        <v>9070</v>
      </c>
      <c r="V187" s="108">
        <v>12650</v>
      </c>
      <c r="W187" s="108">
        <v>25</v>
      </c>
      <c r="X187" s="113">
        <v>2017</v>
      </c>
      <c r="Y187" s="113">
        <v>76</v>
      </c>
      <c r="Z187" s="113">
        <v>0</v>
      </c>
      <c r="AA187" s="114" t="s">
        <v>80</v>
      </c>
      <c r="AB187" s="108">
        <v>430</v>
      </c>
      <c r="AC187" s="109" t="s">
        <v>730</v>
      </c>
      <c r="AD187" s="152" t="s">
        <v>619</v>
      </c>
      <c r="AE187" s="152" t="s">
        <v>730</v>
      </c>
      <c r="AF187" s="153">
        <f t="shared" si="9"/>
        <v>40</v>
      </c>
      <c r="AG187" s="154">
        <f t="shared" si="10"/>
        <v>3468</v>
      </c>
      <c r="AH187" s="155">
        <f t="shared" si="11"/>
        <v>138720</v>
      </c>
      <c r="AI187" s="156"/>
    </row>
    <row r="188" spans="1:35" ht="108">
      <c r="A188" s="108">
        <v>2017</v>
      </c>
      <c r="B188" s="108">
        <v>177</v>
      </c>
      <c r="C188" s="109" t="s">
        <v>612</v>
      </c>
      <c r="D188" s="150" t="s">
        <v>731</v>
      </c>
      <c r="E188" s="109" t="s">
        <v>732</v>
      </c>
      <c r="F188" s="157" t="s">
        <v>733</v>
      </c>
      <c r="G188" s="112">
        <v>645</v>
      </c>
      <c r="H188" s="112">
        <v>116</v>
      </c>
      <c r="I188" s="143" t="s">
        <v>79</v>
      </c>
      <c r="J188" s="112">
        <f t="shared" si="8"/>
        <v>529</v>
      </c>
      <c r="K188" s="151" t="s">
        <v>734</v>
      </c>
      <c r="L188" s="108">
        <v>2017</v>
      </c>
      <c r="M188" s="108">
        <v>1848</v>
      </c>
      <c r="N188" s="109" t="s">
        <v>732</v>
      </c>
      <c r="O188" s="111" t="s">
        <v>735</v>
      </c>
      <c r="P188" s="109" t="s">
        <v>736</v>
      </c>
      <c r="Q188" s="109" t="s">
        <v>736</v>
      </c>
      <c r="R188" s="108" t="s">
        <v>84</v>
      </c>
      <c r="S188" s="111" t="s">
        <v>84</v>
      </c>
      <c r="T188" s="108">
        <v>2010801</v>
      </c>
      <c r="U188" s="108">
        <v>6430</v>
      </c>
      <c r="V188" s="108">
        <v>9300</v>
      </c>
      <c r="W188" s="108">
        <v>99</v>
      </c>
      <c r="X188" s="113">
        <v>2016</v>
      </c>
      <c r="Y188" s="113">
        <v>232</v>
      </c>
      <c r="Z188" s="113">
        <v>0</v>
      </c>
      <c r="AA188" s="114" t="s">
        <v>612</v>
      </c>
      <c r="AB188" s="108">
        <v>377</v>
      </c>
      <c r="AC188" s="109" t="s">
        <v>612</v>
      </c>
      <c r="AD188" s="152" t="s">
        <v>737</v>
      </c>
      <c r="AE188" s="152" t="s">
        <v>612</v>
      </c>
      <c r="AF188" s="153">
        <f t="shared" si="9"/>
        <v>-25</v>
      </c>
      <c r="AG188" s="154">
        <f t="shared" si="10"/>
        <v>529</v>
      </c>
      <c r="AH188" s="155">
        <f t="shared" si="11"/>
        <v>-13225</v>
      </c>
      <c r="AI188" s="156"/>
    </row>
    <row r="189" spans="1:35" ht="108">
      <c r="A189" s="108">
        <v>2017</v>
      </c>
      <c r="B189" s="108">
        <v>177</v>
      </c>
      <c r="C189" s="109" t="s">
        <v>612</v>
      </c>
      <c r="D189" s="150" t="s">
        <v>731</v>
      </c>
      <c r="E189" s="109" t="s">
        <v>732</v>
      </c>
      <c r="F189" s="157" t="s">
        <v>733</v>
      </c>
      <c r="G189" s="112">
        <v>514</v>
      </c>
      <c r="H189" s="112">
        <v>93</v>
      </c>
      <c r="I189" s="143" t="s">
        <v>79</v>
      </c>
      <c r="J189" s="112">
        <f t="shared" si="8"/>
        <v>421</v>
      </c>
      <c r="K189" s="151" t="s">
        <v>734</v>
      </c>
      <c r="L189" s="108">
        <v>2017</v>
      </c>
      <c r="M189" s="108">
        <v>1848</v>
      </c>
      <c r="N189" s="109" t="s">
        <v>732</v>
      </c>
      <c r="O189" s="111" t="s">
        <v>735</v>
      </c>
      <c r="P189" s="109" t="s">
        <v>736</v>
      </c>
      <c r="Q189" s="109" t="s">
        <v>736</v>
      </c>
      <c r="R189" s="108" t="s">
        <v>84</v>
      </c>
      <c r="S189" s="111" t="s">
        <v>84</v>
      </c>
      <c r="T189" s="108">
        <v>1010202</v>
      </c>
      <c r="U189" s="108">
        <v>130</v>
      </c>
      <c r="V189" s="108">
        <v>450</v>
      </c>
      <c r="W189" s="108">
        <v>1</v>
      </c>
      <c r="X189" s="113">
        <v>2017</v>
      </c>
      <c r="Y189" s="113">
        <v>39</v>
      </c>
      <c r="Z189" s="113">
        <v>0</v>
      </c>
      <c r="AA189" s="114" t="s">
        <v>612</v>
      </c>
      <c r="AB189" s="108">
        <v>375</v>
      </c>
      <c r="AC189" s="109" t="s">
        <v>612</v>
      </c>
      <c r="AD189" s="152" t="s">
        <v>737</v>
      </c>
      <c r="AE189" s="152" t="s">
        <v>612</v>
      </c>
      <c r="AF189" s="153">
        <f t="shared" si="9"/>
        <v>-25</v>
      </c>
      <c r="AG189" s="154">
        <f t="shared" si="10"/>
        <v>421</v>
      </c>
      <c r="AH189" s="155">
        <f t="shared" si="11"/>
        <v>-10525</v>
      </c>
      <c r="AI189" s="156"/>
    </row>
    <row r="190" spans="1:35" ht="60">
      <c r="A190" s="108">
        <v>2017</v>
      </c>
      <c r="B190" s="108">
        <v>178</v>
      </c>
      <c r="C190" s="109" t="s">
        <v>612</v>
      </c>
      <c r="D190" s="150" t="s">
        <v>738</v>
      </c>
      <c r="E190" s="109" t="s">
        <v>739</v>
      </c>
      <c r="F190" s="157" t="s">
        <v>107</v>
      </c>
      <c r="G190" s="112">
        <v>27.56</v>
      </c>
      <c r="H190" s="112">
        <v>4.8600000000000003</v>
      </c>
      <c r="I190" s="143" t="s">
        <v>79</v>
      </c>
      <c r="J190" s="112">
        <f t="shared" si="8"/>
        <v>22.7</v>
      </c>
      <c r="K190" s="151" t="s">
        <v>108</v>
      </c>
      <c r="L190" s="108">
        <v>2017</v>
      </c>
      <c r="M190" s="108">
        <v>1753</v>
      </c>
      <c r="N190" s="109" t="s">
        <v>740</v>
      </c>
      <c r="O190" s="111" t="s">
        <v>109</v>
      </c>
      <c r="P190" s="109" t="s">
        <v>110</v>
      </c>
      <c r="Q190" s="109" t="s">
        <v>110</v>
      </c>
      <c r="R190" s="108" t="s">
        <v>84</v>
      </c>
      <c r="S190" s="111" t="s">
        <v>84</v>
      </c>
      <c r="T190" s="108">
        <v>1010203</v>
      </c>
      <c r="U190" s="108">
        <v>140</v>
      </c>
      <c r="V190" s="108">
        <v>450</v>
      </c>
      <c r="W190" s="108">
        <v>4</v>
      </c>
      <c r="X190" s="113">
        <v>2017</v>
      </c>
      <c r="Y190" s="113">
        <v>1</v>
      </c>
      <c r="Z190" s="113">
        <v>0</v>
      </c>
      <c r="AA190" s="114" t="s">
        <v>612</v>
      </c>
      <c r="AB190" s="108">
        <v>367</v>
      </c>
      <c r="AC190" s="109" t="s">
        <v>612</v>
      </c>
      <c r="AD190" s="152" t="s">
        <v>741</v>
      </c>
      <c r="AE190" s="152" t="s">
        <v>612</v>
      </c>
      <c r="AF190" s="153">
        <f t="shared" si="9"/>
        <v>-13</v>
      </c>
      <c r="AG190" s="154">
        <f t="shared" si="10"/>
        <v>22.7</v>
      </c>
      <c r="AH190" s="155">
        <f t="shared" si="11"/>
        <v>-295.09999999999997</v>
      </c>
      <c r="AI190" s="156"/>
    </row>
    <row r="191" spans="1:35">
      <c r="A191" s="108">
        <v>2017</v>
      </c>
      <c r="B191" s="108">
        <v>179</v>
      </c>
      <c r="C191" s="109" t="s">
        <v>612</v>
      </c>
      <c r="D191" s="150" t="s">
        <v>742</v>
      </c>
      <c r="E191" s="109" t="s">
        <v>613</v>
      </c>
      <c r="F191" s="157" t="s">
        <v>114</v>
      </c>
      <c r="G191" s="112">
        <v>36.6</v>
      </c>
      <c r="H191" s="112">
        <v>6.6</v>
      </c>
      <c r="I191" s="143" t="s">
        <v>79</v>
      </c>
      <c r="J191" s="112">
        <f t="shared" si="8"/>
        <v>30</v>
      </c>
      <c r="K191" s="151" t="s">
        <v>115</v>
      </c>
      <c r="L191" s="108">
        <v>2017</v>
      </c>
      <c r="M191" s="108">
        <v>1719</v>
      </c>
      <c r="N191" s="109" t="s">
        <v>743</v>
      </c>
      <c r="O191" s="111" t="s">
        <v>116</v>
      </c>
      <c r="P191" s="109" t="s">
        <v>117</v>
      </c>
      <c r="Q191" s="109" t="s">
        <v>80</v>
      </c>
      <c r="R191" s="108" t="s">
        <v>84</v>
      </c>
      <c r="S191" s="111" t="s">
        <v>84</v>
      </c>
      <c r="T191" s="108">
        <v>1010203</v>
      </c>
      <c r="U191" s="108">
        <v>140</v>
      </c>
      <c r="V191" s="108">
        <v>450</v>
      </c>
      <c r="W191" s="108">
        <v>4</v>
      </c>
      <c r="X191" s="113">
        <v>2017</v>
      </c>
      <c r="Y191" s="113">
        <v>3</v>
      </c>
      <c r="Z191" s="113">
        <v>0</v>
      </c>
      <c r="AA191" s="114" t="s">
        <v>612</v>
      </c>
      <c r="AB191" s="108">
        <v>368</v>
      </c>
      <c r="AC191" s="109" t="s">
        <v>612</v>
      </c>
      <c r="AD191" s="152" t="s">
        <v>744</v>
      </c>
      <c r="AE191" s="152" t="s">
        <v>612</v>
      </c>
      <c r="AF191" s="153">
        <f t="shared" si="9"/>
        <v>-9</v>
      </c>
      <c r="AG191" s="154">
        <f t="shared" si="10"/>
        <v>30</v>
      </c>
      <c r="AH191" s="155">
        <f t="shared" si="11"/>
        <v>-270</v>
      </c>
      <c r="AI191" s="156"/>
    </row>
    <row r="192" spans="1:35" ht="36">
      <c r="A192" s="108">
        <v>2017</v>
      </c>
      <c r="B192" s="108">
        <v>180</v>
      </c>
      <c r="C192" s="109" t="s">
        <v>612</v>
      </c>
      <c r="D192" s="150" t="s">
        <v>745</v>
      </c>
      <c r="E192" s="109" t="s">
        <v>746</v>
      </c>
      <c r="F192" s="157" t="s">
        <v>225</v>
      </c>
      <c r="G192" s="112">
        <v>103.7</v>
      </c>
      <c r="H192" s="112">
        <v>18.7</v>
      </c>
      <c r="I192" s="143" t="s">
        <v>79</v>
      </c>
      <c r="J192" s="112">
        <f t="shared" si="8"/>
        <v>85</v>
      </c>
      <c r="K192" s="151" t="s">
        <v>226</v>
      </c>
      <c r="L192" s="108">
        <v>2017</v>
      </c>
      <c r="M192" s="108">
        <v>1755</v>
      </c>
      <c r="N192" s="109" t="s">
        <v>740</v>
      </c>
      <c r="O192" s="111" t="s">
        <v>150</v>
      </c>
      <c r="P192" s="109" t="s">
        <v>151</v>
      </c>
      <c r="Q192" s="109" t="s">
        <v>80</v>
      </c>
      <c r="R192" s="108" t="s">
        <v>84</v>
      </c>
      <c r="S192" s="111" t="s">
        <v>84</v>
      </c>
      <c r="T192" s="108">
        <v>1010203</v>
      </c>
      <c r="U192" s="108">
        <v>140</v>
      </c>
      <c r="V192" s="108">
        <v>450</v>
      </c>
      <c r="W192" s="108">
        <v>2</v>
      </c>
      <c r="X192" s="113">
        <v>2017</v>
      </c>
      <c r="Y192" s="113">
        <v>23</v>
      </c>
      <c r="Z192" s="113">
        <v>0</v>
      </c>
      <c r="AA192" s="114" t="s">
        <v>612</v>
      </c>
      <c r="AB192" s="108">
        <v>370</v>
      </c>
      <c r="AC192" s="109" t="s">
        <v>612</v>
      </c>
      <c r="AD192" s="152" t="s">
        <v>744</v>
      </c>
      <c r="AE192" s="152" t="s">
        <v>612</v>
      </c>
      <c r="AF192" s="153">
        <f t="shared" si="9"/>
        <v>-9</v>
      </c>
      <c r="AG192" s="154">
        <f t="shared" si="10"/>
        <v>85</v>
      </c>
      <c r="AH192" s="155">
        <f t="shared" si="11"/>
        <v>-765</v>
      </c>
      <c r="AI192" s="156"/>
    </row>
    <row r="193" spans="1:35">
      <c r="A193" s="108">
        <v>2017</v>
      </c>
      <c r="B193" s="108">
        <v>181</v>
      </c>
      <c r="C193" s="109" t="s">
        <v>612</v>
      </c>
      <c r="D193" s="150" t="s">
        <v>747</v>
      </c>
      <c r="E193" s="109" t="s">
        <v>606</v>
      </c>
      <c r="F193" s="157" t="s">
        <v>100</v>
      </c>
      <c r="G193" s="112">
        <v>234.39</v>
      </c>
      <c r="H193" s="112">
        <v>42.27</v>
      </c>
      <c r="I193" s="143" t="s">
        <v>79</v>
      </c>
      <c r="J193" s="112">
        <f t="shared" si="8"/>
        <v>192.11999999999998</v>
      </c>
      <c r="K193" s="151" t="s">
        <v>748</v>
      </c>
      <c r="L193" s="108">
        <v>2017</v>
      </c>
      <c r="M193" s="108">
        <v>1684</v>
      </c>
      <c r="N193" s="109" t="s">
        <v>746</v>
      </c>
      <c r="O193" s="111" t="s">
        <v>164</v>
      </c>
      <c r="P193" s="109" t="s">
        <v>165</v>
      </c>
      <c r="Q193" s="109" t="s">
        <v>80</v>
      </c>
      <c r="R193" s="108" t="s">
        <v>84</v>
      </c>
      <c r="S193" s="111" t="s">
        <v>84</v>
      </c>
      <c r="T193" s="108">
        <v>1010203</v>
      </c>
      <c r="U193" s="108">
        <v>140</v>
      </c>
      <c r="V193" s="108">
        <v>450</v>
      </c>
      <c r="W193" s="108">
        <v>2</v>
      </c>
      <c r="X193" s="113">
        <v>2017</v>
      </c>
      <c r="Y193" s="113">
        <v>86</v>
      </c>
      <c r="Z193" s="113">
        <v>0</v>
      </c>
      <c r="AA193" s="114" t="s">
        <v>612</v>
      </c>
      <c r="AB193" s="108">
        <v>366</v>
      </c>
      <c r="AC193" s="109" t="s">
        <v>612</v>
      </c>
      <c r="AD193" s="152" t="s">
        <v>749</v>
      </c>
      <c r="AE193" s="152" t="s">
        <v>612</v>
      </c>
      <c r="AF193" s="153">
        <f t="shared" si="9"/>
        <v>-42</v>
      </c>
      <c r="AG193" s="154">
        <f t="shared" si="10"/>
        <v>192.11999999999998</v>
      </c>
      <c r="AH193" s="155">
        <f t="shared" si="11"/>
        <v>-8069.0399999999991</v>
      </c>
      <c r="AI193" s="156"/>
    </row>
    <row r="194" spans="1:35">
      <c r="A194" s="108">
        <v>2017</v>
      </c>
      <c r="B194" s="108">
        <v>181</v>
      </c>
      <c r="C194" s="109" t="s">
        <v>612</v>
      </c>
      <c r="D194" s="150" t="s">
        <v>747</v>
      </c>
      <c r="E194" s="109" t="s">
        <v>606</v>
      </c>
      <c r="F194" s="157" t="s">
        <v>100</v>
      </c>
      <c r="G194" s="112">
        <v>268.39999999999998</v>
      </c>
      <c r="H194" s="112">
        <v>48.4</v>
      </c>
      <c r="I194" s="143" t="s">
        <v>79</v>
      </c>
      <c r="J194" s="112">
        <f t="shared" si="8"/>
        <v>219.99999999999997</v>
      </c>
      <c r="K194" s="151" t="s">
        <v>750</v>
      </c>
      <c r="L194" s="108">
        <v>2017</v>
      </c>
      <c r="M194" s="108">
        <v>1684</v>
      </c>
      <c r="N194" s="109" t="s">
        <v>746</v>
      </c>
      <c r="O194" s="111" t="s">
        <v>164</v>
      </c>
      <c r="P194" s="109" t="s">
        <v>165</v>
      </c>
      <c r="Q194" s="109" t="s">
        <v>80</v>
      </c>
      <c r="R194" s="108" t="s">
        <v>84</v>
      </c>
      <c r="S194" s="111" t="s">
        <v>84</v>
      </c>
      <c r="T194" s="108">
        <v>1010203</v>
      </c>
      <c r="U194" s="108">
        <v>140</v>
      </c>
      <c r="V194" s="108">
        <v>450</v>
      </c>
      <c r="W194" s="108">
        <v>2</v>
      </c>
      <c r="X194" s="113">
        <v>2017</v>
      </c>
      <c r="Y194" s="113">
        <v>74</v>
      </c>
      <c r="Z194" s="113">
        <v>0</v>
      </c>
      <c r="AA194" s="114" t="s">
        <v>612</v>
      </c>
      <c r="AB194" s="108">
        <v>365</v>
      </c>
      <c r="AC194" s="109" t="s">
        <v>612</v>
      </c>
      <c r="AD194" s="152" t="s">
        <v>749</v>
      </c>
      <c r="AE194" s="152" t="s">
        <v>612</v>
      </c>
      <c r="AF194" s="153">
        <f t="shared" si="9"/>
        <v>-42</v>
      </c>
      <c r="AG194" s="154">
        <f t="shared" si="10"/>
        <v>219.99999999999997</v>
      </c>
      <c r="AH194" s="155">
        <f t="shared" si="11"/>
        <v>-9239.9999999999982</v>
      </c>
      <c r="AI194" s="156"/>
    </row>
    <row r="195" spans="1:35" ht="48">
      <c r="A195" s="108">
        <v>2017</v>
      </c>
      <c r="B195" s="108">
        <v>182</v>
      </c>
      <c r="C195" s="109" t="s">
        <v>612</v>
      </c>
      <c r="D195" s="150" t="s">
        <v>751</v>
      </c>
      <c r="E195" s="109" t="s">
        <v>678</v>
      </c>
      <c r="F195" s="157" t="s">
        <v>289</v>
      </c>
      <c r="G195" s="112">
        <v>162.38</v>
      </c>
      <c r="H195" s="112">
        <v>29.28</v>
      </c>
      <c r="I195" s="143" t="s">
        <v>79</v>
      </c>
      <c r="J195" s="112">
        <f t="shared" si="8"/>
        <v>133.1</v>
      </c>
      <c r="K195" s="151" t="s">
        <v>471</v>
      </c>
      <c r="L195" s="108">
        <v>2017</v>
      </c>
      <c r="M195" s="108">
        <v>1860</v>
      </c>
      <c r="N195" s="109" t="s">
        <v>752</v>
      </c>
      <c r="O195" s="111" t="s">
        <v>291</v>
      </c>
      <c r="P195" s="109" t="s">
        <v>292</v>
      </c>
      <c r="Q195" s="109" t="s">
        <v>292</v>
      </c>
      <c r="R195" s="108" t="s">
        <v>84</v>
      </c>
      <c r="S195" s="111" t="s">
        <v>84</v>
      </c>
      <c r="T195" s="108">
        <v>1010203</v>
      </c>
      <c r="U195" s="108">
        <v>140</v>
      </c>
      <c r="V195" s="108">
        <v>450</v>
      </c>
      <c r="W195" s="108">
        <v>7</v>
      </c>
      <c r="X195" s="113">
        <v>2017</v>
      </c>
      <c r="Y195" s="113">
        <v>50</v>
      </c>
      <c r="Z195" s="113">
        <v>0</v>
      </c>
      <c r="AA195" s="114" t="s">
        <v>612</v>
      </c>
      <c r="AB195" s="108">
        <v>369</v>
      </c>
      <c r="AC195" s="109" t="s">
        <v>612</v>
      </c>
      <c r="AD195" s="152" t="s">
        <v>753</v>
      </c>
      <c r="AE195" s="152" t="s">
        <v>612</v>
      </c>
      <c r="AF195" s="153">
        <f t="shared" si="9"/>
        <v>-29</v>
      </c>
      <c r="AG195" s="154">
        <f t="shared" si="10"/>
        <v>133.1</v>
      </c>
      <c r="AH195" s="155">
        <f t="shared" si="11"/>
        <v>-3859.8999999999996</v>
      </c>
      <c r="AI195" s="156"/>
    </row>
    <row r="196" spans="1:35" ht="48">
      <c r="A196" s="108">
        <v>2017</v>
      </c>
      <c r="B196" s="108">
        <v>183</v>
      </c>
      <c r="C196" s="109" t="s">
        <v>612</v>
      </c>
      <c r="D196" s="150" t="s">
        <v>754</v>
      </c>
      <c r="E196" s="109" t="s">
        <v>613</v>
      </c>
      <c r="F196" s="157" t="s">
        <v>289</v>
      </c>
      <c r="G196" s="112">
        <v>94.86</v>
      </c>
      <c r="H196" s="112">
        <v>17.11</v>
      </c>
      <c r="I196" s="143" t="s">
        <v>79</v>
      </c>
      <c r="J196" s="112">
        <f t="shared" si="8"/>
        <v>77.75</v>
      </c>
      <c r="K196" s="151" t="s">
        <v>298</v>
      </c>
      <c r="L196" s="108">
        <v>2017</v>
      </c>
      <c r="M196" s="108">
        <v>1720</v>
      </c>
      <c r="N196" s="109" t="s">
        <v>743</v>
      </c>
      <c r="O196" s="111" t="s">
        <v>299</v>
      </c>
      <c r="P196" s="109" t="s">
        <v>300</v>
      </c>
      <c r="Q196" s="109" t="s">
        <v>80</v>
      </c>
      <c r="R196" s="108" t="s">
        <v>84</v>
      </c>
      <c r="S196" s="111" t="s">
        <v>84</v>
      </c>
      <c r="T196" s="108">
        <v>1080203</v>
      </c>
      <c r="U196" s="108">
        <v>2890</v>
      </c>
      <c r="V196" s="108">
        <v>7430</v>
      </c>
      <c r="W196" s="108">
        <v>99</v>
      </c>
      <c r="X196" s="113">
        <v>2017</v>
      </c>
      <c r="Y196" s="113">
        <v>47</v>
      </c>
      <c r="Z196" s="113">
        <v>0</v>
      </c>
      <c r="AA196" s="114" t="s">
        <v>612</v>
      </c>
      <c r="AB196" s="108">
        <v>374</v>
      </c>
      <c r="AC196" s="109" t="s">
        <v>612</v>
      </c>
      <c r="AD196" s="152" t="s">
        <v>753</v>
      </c>
      <c r="AE196" s="152" t="s">
        <v>612</v>
      </c>
      <c r="AF196" s="153">
        <f t="shared" si="9"/>
        <v>-29</v>
      </c>
      <c r="AG196" s="154">
        <f t="shared" si="10"/>
        <v>77.75</v>
      </c>
      <c r="AH196" s="155">
        <f t="shared" si="11"/>
        <v>-2254.75</v>
      </c>
      <c r="AI196" s="156"/>
    </row>
    <row r="197" spans="1:35" ht="48">
      <c r="A197" s="108">
        <v>2017</v>
      </c>
      <c r="B197" s="108">
        <v>184</v>
      </c>
      <c r="C197" s="109" t="s">
        <v>612</v>
      </c>
      <c r="D197" s="150" t="s">
        <v>755</v>
      </c>
      <c r="E197" s="109" t="s">
        <v>613</v>
      </c>
      <c r="F197" s="157" t="s">
        <v>756</v>
      </c>
      <c r="G197" s="112">
        <v>80</v>
      </c>
      <c r="H197" s="112">
        <v>14.43</v>
      </c>
      <c r="I197" s="143" t="s">
        <v>79</v>
      </c>
      <c r="J197" s="112">
        <f t="shared" si="8"/>
        <v>65.569999999999993</v>
      </c>
      <c r="K197" s="151" t="s">
        <v>274</v>
      </c>
      <c r="L197" s="108">
        <v>2017</v>
      </c>
      <c r="M197" s="108">
        <v>1751</v>
      </c>
      <c r="N197" s="109" t="s">
        <v>740</v>
      </c>
      <c r="O197" s="111" t="s">
        <v>275</v>
      </c>
      <c r="P197" s="109" t="s">
        <v>276</v>
      </c>
      <c r="Q197" s="109" t="s">
        <v>277</v>
      </c>
      <c r="R197" s="108" t="s">
        <v>84</v>
      </c>
      <c r="S197" s="111" t="s">
        <v>84</v>
      </c>
      <c r="T197" s="108">
        <v>1080102</v>
      </c>
      <c r="U197" s="108">
        <v>2770</v>
      </c>
      <c r="V197" s="108">
        <v>8515</v>
      </c>
      <c r="W197" s="108">
        <v>99</v>
      </c>
      <c r="X197" s="113">
        <v>2016</v>
      </c>
      <c r="Y197" s="113">
        <v>133</v>
      </c>
      <c r="Z197" s="113">
        <v>0</v>
      </c>
      <c r="AA197" s="114" t="s">
        <v>612</v>
      </c>
      <c r="AB197" s="108">
        <v>371</v>
      </c>
      <c r="AC197" s="109" t="s">
        <v>612</v>
      </c>
      <c r="AD197" s="152" t="s">
        <v>757</v>
      </c>
      <c r="AE197" s="152" t="s">
        <v>612</v>
      </c>
      <c r="AF197" s="153">
        <f t="shared" si="9"/>
        <v>-24</v>
      </c>
      <c r="AG197" s="154">
        <f t="shared" si="10"/>
        <v>65.569999999999993</v>
      </c>
      <c r="AH197" s="155">
        <f t="shared" si="11"/>
        <v>-1573.6799999999998</v>
      </c>
      <c r="AI197" s="156"/>
    </row>
    <row r="198" spans="1:35" ht="144">
      <c r="A198" s="108">
        <v>2017</v>
      </c>
      <c r="B198" s="108">
        <v>185</v>
      </c>
      <c r="C198" s="109" t="s">
        <v>612</v>
      </c>
      <c r="D198" s="150" t="s">
        <v>758</v>
      </c>
      <c r="E198" s="109" t="s">
        <v>759</v>
      </c>
      <c r="F198" s="157" t="s">
        <v>280</v>
      </c>
      <c r="G198" s="112">
        <v>488</v>
      </c>
      <c r="H198" s="112">
        <v>88</v>
      </c>
      <c r="I198" s="143" t="s">
        <v>79</v>
      </c>
      <c r="J198" s="112">
        <f t="shared" si="8"/>
        <v>400</v>
      </c>
      <c r="K198" s="151" t="s">
        <v>80</v>
      </c>
      <c r="L198" s="108">
        <v>2017</v>
      </c>
      <c r="M198" s="108">
        <v>1255</v>
      </c>
      <c r="N198" s="109" t="s">
        <v>387</v>
      </c>
      <c r="O198" s="111" t="s">
        <v>247</v>
      </c>
      <c r="P198" s="109" t="s">
        <v>248</v>
      </c>
      <c r="Q198" s="109" t="s">
        <v>80</v>
      </c>
      <c r="R198" s="108" t="s">
        <v>84</v>
      </c>
      <c r="S198" s="111" t="s">
        <v>84</v>
      </c>
      <c r="T198" s="108">
        <v>1010203</v>
      </c>
      <c r="U198" s="108">
        <v>140</v>
      </c>
      <c r="V198" s="108">
        <v>450</v>
      </c>
      <c r="W198" s="108">
        <v>2</v>
      </c>
      <c r="X198" s="113">
        <v>2017</v>
      </c>
      <c r="Y198" s="113">
        <v>132</v>
      </c>
      <c r="Z198" s="113">
        <v>0</v>
      </c>
      <c r="AA198" s="114" t="s">
        <v>612</v>
      </c>
      <c r="AB198" s="108">
        <v>373</v>
      </c>
      <c r="AC198" s="109" t="s">
        <v>612</v>
      </c>
      <c r="AD198" s="152" t="s">
        <v>760</v>
      </c>
      <c r="AE198" s="152" t="s">
        <v>612</v>
      </c>
      <c r="AF198" s="153">
        <f t="shared" si="9"/>
        <v>46</v>
      </c>
      <c r="AG198" s="154">
        <f t="shared" si="10"/>
        <v>400</v>
      </c>
      <c r="AH198" s="155">
        <f t="shared" si="11"/>
        <v>18400</v>
      </c>
      <c r="AI198" s="156"/>
    </row>
    <row r="199" spans="1:35" ht="132">
      <c r="A199" s="108">
        <v>2017</v>
      </c>
      <c r="B199" s="108">
        <v>186</v>
      </c>
      <c r="C199" s="109" t="s">
        <v>612</v>
      </c>
      <c r="D199" s="150" t="s">
        <v>761</v>
      </c>
      <c r="E199" s="109" t="s">
        <v>613</v>
      </c>
      <c r="F199" s="157" t="s">
        <v>762</v>
      </c>
      <c r="G199" s="112">
        <v>31.45</v>
      </c>
      <c r="H199" s="112">
        <v>6</v>
      </c>
      <c r="I199" s="143" t="s">
        <v>79</v>
      </c>
      <c r="J199" s="112">
        <f t="shared" si="8"/>
        <v>25.45</v>
      </c>
      <c r="K199" s="151" t="s">
        <v>233</v>
      </c>
      <c r="L199" s="108">
        <v>2017</v>
      </c>
      <c r="M199" s="108">
        <v>1750</v>
      </c>
      <c r="N199" s="109" t="s">
        <v>740</v>
      </c>
      <c r="O199" s="111" t="s">
        <v>143</v>
      </c>
      <c r="P199" s="109" t="s">
        <v>144</v>
      </c>
      <c r="Q199" s="109" t="s">
        <v>80</v>
      </c>
      <c r="R199" s="108" t="s">
        <v>84</v>
      </c>
      <c r="S199" s="111" t="s">
        <v>84</v>
      </c>
      <c r="T199" s="108">
        <v>1010203</v>
      </c>
      <c r="U199" s="108">
        <v>140</v>
      </c>
      <c r="V199" s="108">
        <v>450</v>
      </c>
      <c r="W199" s="108">
        <v>5</v>
      </c>
      <c r="X199" s="113">
        <v>2017</v>
      </c>
      <c r="Y199" s="113">
        <v>19</v>
      </c>
      <c r="Z199" s="113">
        <v>0</v>
      </c>
      <c r="AA199" s="114" t="s">
        <v>612</v>
      </c>
      <c r="AB199" s="108">
        <v>372</v>
      </c>
      <c r="AC199" s="109" t="s">
        <v>612</v>
      </c>
      <c r="AD199" s="152" t="s">
        <v>763</v>
      </c>
      <c r="AE199" s="152" t="s">
        <v>612</v>
      </c>
      <c r="AF199" s="153">
        <f t="shared" si="9"/>
        <v>-40</v>
      </c>
      <c r="AG199" s="154">
        <f t="shared" si="10"/>
        <v>25.45</v>
      </c>
      <c r="AH199" s="155">
        <f t="shared" si="11"/>
        <v>-1018</v>
      </c>
      <c r="AI199" s="156"/>
    </row>
    <row r="200" spans="1:35">
      <c r="A200" s="108">
        <v>2017</v>
      </c>
      <c r="B200" s="108">
        <v>187</v>
      </c>
      <c r="C200" s="109" t="s">
        <v>612</v>
      </c>
      <c r="D200" s="150" t="s">
        <v>764</v>
      </c>
      <c r="E200" s="109" t="s">
        <v>740</v>
      </c>
      <c r="F200" s="157" t="s">
        <v>765</v>
      </c>
      <c r="G200" s="112">
        <v>71.41</v>
      </c>
      <c r="H200" s="112">
        <v>12.88</v>
      </c>
      <c r="I200" s="143" t="s">
        <v>79</v>
      </c>
      <c r="J200" s="112">
        <f t="shared" ref="J200:J263" si="12">IF(I200="SI", G200-H200,G200)</f>
        <v>58.529999999999994</v>
      </c>
      <c r="K200" s="151" t="s">
        <v>122</v>
      </c>
      <c r="L200" s="108">
        <v>2017</v>
      </c>
      <c r="M200" s="108">
        <v>1863</v>
      </c>
      <c r="N200" s="109" t="s">
        <v>752</v>
      </c>
      <c r="O200" s="111" t="s">
        <v>124</v>
      </c>
      <c r="P200" s="109" t="s">
        <v>125</v>
      </c>
      <c r="Q200" s="109" t="s">
        <v>80</v>
      </c>
      <c r="R200" s="108" t="s">
        <v>84</v>
      </c>
      <c r="S200" s="111" t="s">
        <v>84</v>
      </c>
      <c r="T200" s="108">
        <v>1010203</v>
      </c>
      <c r="U200" s="108">
        <v>140</v>
      </c>
      <c r="V200" s="108">
        <v>450</v>
      </c>
      <c r="W200" s="108">
        <v>4</v>
      </c>
      <c r="X200" s="113">
        <v>2017</v>
      </c>
      <c r="Y200" s="113">
        <v>2</v>
      </c>
      <c r="Z200" s="113">
        <v>0</v>
      </c>
      <c r="AA200" s="114" t="s">
        <v>612</v>
      </c>
      <c r="AB200" s="108">
        <v>376</v>
      </c>
      <c r="AC200" s="109" t="s">
        <v>612</v>
      </c>
      <c r="AD200" s="152" t="s">
        <v>766</v>
      </c>
      <c r="AE200" s="152" t="s">
        <v>612</v>
      </c>
      <c r="AF200" s="153">
        <f t="shared" ref="AF200:AF263" si="13">AE200-AD200</f>
        <v>-85</v>
      </c>
      <c r="AG200" s="154">
        <f t="shared" ref="AG200:AG223" si="14">IF(AI200="SI", 0,J200)</f>
        <v>58.529999999999994</v>
      </c>
      <c r="AH200" s="155">
        <f t="shared" ref="AH200:AH263" si="15">AG200*AF200</f>
        <v>-4975.0499999999993</v>
      </c>
      <c r="AI200" s="156"/>
    </row>
    <row r="201" spans="1:35" ht="36">
      <c r="A201" s="108">
        <v>2017</v>
      </c>
      <c r="B201" s="108">
        <v>189</v>
      </c>
      <c r="C201" s="109" t="s">
        <v>612</v>
      </c>
      <c r="D201" s="150" t="s">
        <v>767</v>
      </c>
      <c r="E201" s="109" t="s">
        <v>740</v>
      </c>
      <c r="F201" s="157" t="s">
        <v>768</v>
      </c>
      <c r="G201" s="112">
        <v>50.63</v>
      </c>
      <c r="H201" s="112">
        <v>9.1300000000000008</v>
      </c>
      <c r="I201" s="143" t="s">
        <v>79</v>
      </c>
      <c r="J201" s="112">
        <f t="shared" si="12"/>
        <v>41.5</v>
      </c>
      <c r="K201" s="151" t="s">
        <v>80</v>
      </c>
      <c r="L201" s="108">
        <v>2017</v>
      </c>
      <c r="M201" s="108">
        <v>1810</v>
      </c>
      <c r="N201" s="109" t="s">
        <v>740</v>
      </c>
      <c r="O201" s="111" t="s">
        <v>617</v>
      </c>
      <c r="P201" s="109" t="s">
        <v>651</v>
      </c>
      <c r="Q201" s="109" t="s">
        <v>651</v>
      </c>
      <c r="R201" s="108" t="s">
        <v>84</v>
      </c>
      <c r="S201" s="111" t="s">
        <v>84</v>
      </c>
      <c r="T201" s="108">
        <v>2090605</v>
      </c>
      <c r="U201" s="108">
        <v>9070</v>
      </c>
      <c r="V201" s="108">
        <v>12650</v>
      </c>
      <c r="W201" s="108">
        <v>18</v>
      </c>
      <c r="X201" s="113">
        <v>2017</v>
      </c>
      <c r="Y201" s="113">
        <v>58</v>
      </c>
      <c r="Z201" s="113">
        <v>0</v>
      </c>
      <c r="AA201" s="114" t="s">
        <v>740</v>
      </c>
      <c r="AB201" s="108">
        <v>447</v>
      </c>
      <c r="AC201" s="109" t="s">
        <v>618</v>
      </c>
      <c r="AD201" s="152" t="s">
        <v>769</v>
      </c>
      <c r="AE201" s="152" t="s">
        <v>618</v>
      </c>
      <c r="AF201" s="153">
        <f t="shared" si="13"/>
        <v>5</v>
      </c>
      <c r="AG201" s="154">
        <f t="shared" si="14"/>
        <v>41.5</v>
      </c>
      <c r="AH201" s="155">
        <f t="shared" si="15"/>
        <v>207.5</v>
      </c>
      <c r="AI201" s="156"/>
    </row>
    <row r="202" spans="1:35" ht="120">
      <c r="A202" s="108">
        <v>2017</v>
      </c>
      <c r="B202" s="108">
        <v>190</v>
      </c>
      <c r="C202" s="109" t="s">
        <v>612</v>
      </c>
      <c r="D202" s="150" t="s">
        <v>770</v>
      </c>
      <c r="E202" s="109" t="s">
        <v>740</v>
      </c>
      <c r="F202" s="157" t="s">
        <v>771</v>
      </c>
      <c r="G202" s="112">
        <v>4758</v>
      </c>
      <c r="H202" s="112">
        <v>858</v>
      </c>
      <c r="I202" s="143" t="s">
        <v>79</v>
      </c>
      <c r="J202" s="112">
        <f t="shared" si="12"/>
        <v>3900</v>
      </c>
      <c r="K202" s="151" t="s">
        <v>772</v>
      </c>
      <c r="L202" s="108">
        <v>2017</v>
      </c>
      <c r="M202" s="108">
        <v>1758</v>
      </c>
      <c r="N202" s="109" t="s">
        <v>740</v>
      </c>
      <c r="O202" s="111" t="s">
        <v>617</v>
      </c>
      <c r="P202" s="109" t="s">
        <v>651</v>
      </c>
      <c r="Q202" s="109" t="s">
        <v>651</v>
      </c>
      <c r="R202" s="108" t="s">
        <v>84</v>
      </c>
      <c r="S202" s="111" t="s">
        <v>84</v>
      </c>
      <c r="T202" s="108">
        <v>2090605</v>
      </c>
      <c r="U202" s="108">
        <v>9070</v>
      </c>
      <c r="V202" s="108">
        <v>12650</v>
      </c>
      <c r="W202" s="108">
        <v>25</v>
      </c>
      <c r="X202" s="113">
        <v>2017</v>
      </c>
      <c r="Y202" s="113">
        <v>144</v>
      </c>
      <c r="Z202" s="113">
        <v>0</v>
      </c>
      <c r="AA202" s="114" t="s">
        <v>773</v>
      </c>
      <c r="AB202" s="108">
        <v>446</v>
      </c>
      <c r="AC202" s="109" t="s">
        <v>618</v>
      </c>
      <c r="AD202" s="152" t="s">
        <v>769</v>
      </c>
      <c r="AE202" s="152" t="s">
        <v>618</v>
      </c>
      <c r="AF202" s="153">
        <f t="shared" si="13"/>
        <v>5</v>
      </c>
      <c r="AG202" s="154">
        <f t="shared" si="14"/>
        <v>3900</v>
      </c>
      <c r="AH202" s="155">
        <f t="shared" si="15"/>
        <v>19500</v>
      </c>
      <c r="AI202" s="156"/>
    </row>
    <row r="203" spans="1:35" ht="72">
      <c r="A203" s="108">
        <v>2017</v>
      </c>
      <c r="B203" s="108">
        <v>191</v>
      </c>
      <c r="C203" s="109" t="s">
        <v>730</v>
      </c>
      <c r="D203" s="150" t="s">
        <v>774</v>
      </c>
      <c r="E203" s="109" t="s">
        <v>744</v>
      </c>
      <c r="F203" s="157" t="s">
        <v>775</v>
      </c>
      <c r="G203" s="112">
        <v>1428.38</v>
      </c>
      <c r="H203" s="112">
        <v>257.58</v>
      </c>
      <c r="I203" s="143" t="s">
        <v>79</v>
      </c>
      <c r="J203" s="112">
        <f t="shared" si="12"/>
        <v>1170.8000000000002</v>
      </c>
      <c r="K203" s="151" t="s">
        <v>776</v>
      </c>
      <c r="L203" s="108">
        <v>2017</v>
      </c>
      <c r="M203" s="108">
        <v>1952</v>
      </c>
      <c r="N203" s="109" t="s">
        <v>744</v>
      </c>
      <c r="O203" s="111" t="s">
        <v>161</v>
      </c>
      <c r="P203" s="109" t="s">
        <v>162</v>
      </c>
      <c r="Q203" s="109" t="s">
        <v>80</v>
      </c>
      <c r="R203" s="108" t="s">
        <v>84</v>
      </c>
      <c r="S203" s="111" t="s">
        <v>84</v>
      </c>
      <c r="T203" s="108">
        <v>1080103</v>
      </c>
      <c r="U203" s="108">
        <v>2780</v>
      </c>
      <c r="V203" s="108">
        <v>7330</v>
      </c>
      <c r="W203" s="108">
        <v>99</v>
      </c>
      <c r="X203" s="113">
        <v>2017</v>
      </c>
      <c r="Y203" s="113">
        <v>158</v>
      </c>
      <c r="Z203" s="113">
        <v>0</v>
      </c>
      <c r="AA203" s="114" t="s">
        <v>730</v>
      </c>
      <c r="AB203" s="108">
        <v>395</v>
      </c>
      <c r="AC203" s="109" t="s">
        <v>730</v>
      </c>
      <c r="AD203" s="152" t="s">
        <v>744</v>
      </c>
      <c r="AE203" s="152" t="s">
        <v>730</v>
      </c>
      <c r="AF203" s="153">
        <f t="shared" si="13"/>
        <v>6</v>
      </c>
      <c r="AG203" s="154">
        <f t="shared" si="14"/>
        <v>1170.8000000000002</v>
      </c>
      <c r="AH203" s="155">
        <f t="shared" si="15"/>
        <v>7024.8000000000011</v>
      </c>
      <c r="AI203" s="156"/>
    </row>
    <row r="204" spans="1:35" ht="60">
      <c r="A204" s="108">
        <v>2017</v>
      </c>
      <c r="B204" s="108">
        <v>193</v>
      </c>
      <c r="C204" s="109" t="s">
        <v>730</v>
      </c>
      <c r="D204" s="150" t="s">
        <v>777</v>
      </c>
      <c r="E204" s="109" t="s">
        <v>741</v>
      </c>
      <c r="F204" s="157" t="s">
        <v>778</v>
      </c>
      <c r="G204" s="112">
        <v>910.42</v>
      </c>
      <c r="H204" s="112">
        <v>82.77</v>
      </c>
      <c r="I204" s="143" t="s">
        <v>79</v>
      </c>
      <c r="J204" s="112">
        <f t="shared" si="12"/>
        <v>827.65</v>
      </c>
      <c r="K204" s="151" t="s">
        <v>779</v>
      </c>
      <c r="L204" s="108">
        <v>2017</v>
      </c>
      <c r="M204" s="108">
        <v>1965</v>
      </c>
      <c r="N204" s="109" t="s">
        <v>780</v>
      </c>
      <c r="O204" s="111" t="s">
        <v>189</v>
      </c>
      <c r="P204" s="109" t="s">
        <v>190</v>
      </c>
      <c r="Q204" s="109" t="s">
        <v>80</v>
      </c>
      <c r="R204" s="108" t="s">
        <v>84</v>
      </c>
      <c r="S204" s="111" t="s">
        <v>84</v>
      </c>
      <c r="T204" s="108">
        <v>1010203</v>
      </c>
      <c r="U204" s="108">
        <v>140</v>
      </c>
      <c r="V204" s="108">
        <v>450</v>
      </c>
      <c r="W204" s="108">
        <v>6</v>
      </c>
      <c r="X204" s="113">
        <v>2017</v>
      </c>
      <c r="Y204" s="113">
        <v>21</v>
      </c>
      <c r="Z204" s="113">
        <v>0</v>
      </c>
      <c r="AA204" s="114" t="s">
        <v>730</v>
      </c>
      <c r="AB204" s="108">
        <v>396</v>
      </c>
      <c r="AC204" s="109" t="s">
        <v>730</v>
      </c>
      <c r="AD204" s="152" t="s">
        <v>781</v>
      </c>
      <c r="AE204" s="152" t="s">
        <v>730</v>
      </c>
      <c r="AF204" s="153">
        <f t="shared" si="13"/>
        <v>-28</v>
      </c>
      <c r="AG204" s="154">
        <f t="shared" si="14"/>
        <v>827.65</v>
      </c>
      <c r="AH204" s="155">
        <f t="shared" si="15"/>
        <v>-23174.2</v>
      </c>
      <c r="AI204" s="156"/>
    </row>
    <row r="205" spans="1:35" ht="60">
      <c r="A205" s="108">
        <v>2017</v>
      </c>
      <c r="B205" s="108">
        <v>194</v>
      </c>
      <c r="C205" s="109" t="s">
        <v>730</v>
      </c>
      <c r="D205" s="150" t="s">
        <v>782</v>
      </c>
      <c r="E205" s="109" t="s">
        <v>741</v>
      </c>
      <c r="F205" s="157" t="s">
        <v>778</v>
      </c>
      <c r="G205" s="112">
        <v>69.849999999999994</v>
      </c>
      <c r="H205" s="112">
        <v>6.35</v>
      </c>
      <c r="I205" s="143" t="s">
        <v>79</v>
      </c>
      <c r="J205" s="112">
        <f t="shared" si="12"/>
        <v>63.499999999999993</v>
      </c>
      <c r="K205" s="151" t="s">
        <v>779</v>
      </c>
      <c r="L205" s="108">
        <v>2017</v>
      </c>
      <c r="M205" s="108">
        <v>1964</v>
      </c>
      <c r="N205" s="109" t="s">
        <v>780</v>
      </c>
      <c r="O205" s="111" t="s">
        <v>189</v>
      </c>
      <c r="P205" s="109" t="s">
        <v>190</v>
      </c>
      <c r="Q205" s="109" t="s">
        <v>80</v>
      </c>
      <c r="R205" s="108" t="s">
        <v>84</v>
      </c>
      <c r="S205" s="111" t="s">
        <v>84</v>
      </c>
      <c r="T205" s="108">
        <v>1010203</v>
      </c>
      <c r="U205" s="108">
        <v>140</v>
      </c>
      <c r="V205" s="108">
        <v>450</v>
      </c>
      <c r="W205" s="108">
        <v>6</v>
      </c>
      <c r="X205" s="113">
        <v>2017</v>
      </c>
      <c r="Y205" s="113">
        <v>21</v>
      </c>
      <c r="Z205" s="113">
        <v>0</v>
      </c>
      <c r="AA205" s="114" t="s">
        <v>730</v>
      </c>
      <c r="AB205" s="108">
        <v>396</v>
      </c>
      <c r="AC205" s="109" t="s">
        <v>730</v>
      </c>
      <c r="AD205" s="152" t="s">
        <v>781</v>
      </c>
      <c r="AE205" s="152" t="s">
        <v>730</v>
      </c>
      <c r="AF205" s="153">
        <f t="shared" si="13"/>
        <v>-28</v>
      </c>
      <c r="AG205" s="154">
        <f t="shared" si="14"/>
        <v>63.499999999999993</v>
      </c>
      <c r="AH205" s="155">
        <f t="shared" si="15"/>
        <v>-1777.9999999999998</v>
      </c>
      <c r="AI205" s="156"/>
    </row>
    <row r="206" spans="1:35" ht="60">
      <c r="A206" s="108">
        <v>2017</v>
      </c>
      <c r="B206" s="108">
        <v>195</v>
      </c>
      <c r="C206" s="109" t="s">
        <v>730</v>
      </c>
      <c r="D206" s="150" t="s">
        <v>783</v>
      </c>
      <c r="E206" s="109" t="s">
        <v>741</v>
      </c>
      <c r="F206" s="157" t="s">
        <v>778</v>
      </c>
      <c r="G206" s="112">
        <v>69.849999999999994</v>
      </c>
      <c r="H206" s="112">
        <v>6.35</v>
      </c>
      <c r="I206" s="143" t="s">
        <v>79</v>
      </c>
      <c r="J206" s="112">
        <f t="shared" si="12"/>
        <v>63.499999999999993</v>
      </c>
      <c r="K206" s="151" t="s">
        <v>779</v>
      </c>
      <c r="L206" s="108">
        <v>2017</v>
      </c>
      <c r="M206" s="108">
        <v>1963</v>
      </c>
      <c r="N206" s="109" t="s">
        <v>780</v>
      </c>
      <c r="O206" s="111" t="s">
        <v>189</v>
      </c>
      <c r="P206" s="109" t="s">
        <v>190</v>
      </c>
      <c r="Q206" s="109" t="s">
        <v>80</v>
      </c>
      <c r="R206" s="108" t="s">
        <v>84</v>
      </c>
      <c r="S206" s="111" t="s">
        <v>84</v>
      </c>
      <c r="T206" s="108">
        <v>1010203</v>
      </c>
      <c r="U206" s="108">
        <v>140</v>
      </c>
      <c r="V206" s="108">
        <v>450</v>
      </c>
      <c r="W206" s="108">
        <v>6</v>
      </c>
      <c r="X206" s="113">
        <v>2017</v>
      </c>
      <c r="Y206" s="113">
        <v>21</v>
      </c>
      <c r="Z206" s="113">
        <v>0</v>
      </c>
      <c r="AA206" s="114" t="s">
        <v>730</v>
      </c>
      <c r="AB206" s="108">
        <v>396</v>
      </c>
      <c r="AC206" s="109" t="s">
        <v>730</v>
      </c>
      <c r="AD206" s="152" t="s">
        <v>781</v>
      </c>
      <c r="AE206" s="152" t="s">
        <v>730</v>
      </c>
      <c r="AF206" s="153">
        <f t="shared" si="13"/>
        <v>-28</v>
      </c>
      <c r="AG206" s="154">
        <f t="shared" si="14"/>
        <v>63.499999999999993</v>
      </c>
      <c r="AH206" s="155">
        <f t="shared" si="15"/>
        <v>-1777.9999999999998</v>
      </c>
      <c r="AI206" s="156"/>
    </row>
    <row r="207" spans="1:35" ht="60">
      <c r="A207" s="108">
        <v>2017</v>
      </c>
      <c r="B207" s="108">
        <v>196</v>
      </c>
      <c r="C207" s="109" t="s">
        <v>730</v>
      </c>
      <c r="D207" s="150" t="s">
        <v>784</v>
      </c>
      <c r="E207" s="109" t="s">
        <v>468</v>
      </c>
      <c r="F207" s="157" t="s">
        <v>785</v>
      </c>
      <c r="G207" s="112">
        <v>4.72</v>
      </c>
      <c r="H207" s="112">
        <v>0</v>
      </c>
      <c r="I207" s="143" t="s">
        <v>79</v>
      </c>
      <c r="J207" s="112">
        <f t="shared" si="12"/>
        <v>4.72</v>
      </c>
      <c r="K207" s="151" t="s">
        <v>203</v>
      </c>
      <c r="L207" s="108">
        <v>2017</v>
      </c>
      <c r="M207" s="108">
        <v>1901</v>
      </c>
      <c r="N207" s="109" t="s">
        <v>773</v>
      </c>
      <c r="O207" s="111" t="s">
        <v>205</v>
      </c>
      <c r="P207" s="109" t="s">
        <v>206</v>
      </c>
      <c r="Q207" s="109" t="s">
        <v>207</v>
      </c>
      <c r="R207" s="108" t="s">
        <v>84</v>
      </c>
      <c r="S207" s="111" t="s">
        <v>84</v>
      </c>
      <c r="T207" s="108">
        <v>1010203</v>
      </c>
      <c r="U207" s="108">
        <v>140</v>
      </c>
      <c r="V207" s="108">
        <v>450</v>
      </c>
      <c r="W207" s="108">
        <v>2</v>
      </c>
      <c r="X207" s="113">
        <v>2017</v>
      </c>
      <c r="Y207" s="113">
        <v>29</v>
      </c>
      <c r="Z207" s="113">
        <v>0</v>
      </c>
      <c r="AA207" s="114" t="s">
        <v>730</v>
      </c>
      <c r="AB207" s="108">
        <v>394</v>
      </c>
      <c r="AC207" s="109" t="s">
        <v>730</v>
      </c>
      <c r="AD207" s="152" t="s">
        <v>786</v>
      </c>
      <c r="AE207" s="152" t="s">
        <v>730</v>
      </c>
      <c r="AF207" s="153">
        <f t="shared" si="13"/>
        <v>-24</v>
      </c>
      <c r="AG207" s="154">
        <f t="shared" si="14"/>
        <v>4.72</v>
      </c>
      <c r="AH207" s="155">
        <f t="shared" si="15"/>
        <v>-113.28</v>
      </c>
      <c r="AI207" s="156"/>
    </row>
    <row r="208" spans="1:35" ht="48">
      <c r="A208" s="108">
        <v>2017</v>
      </c>
      <c r="B208" s="108">
        <v>197</v>
      </c>
      <c r="C208" s="109" t="s">
        <v>730</v>
      </c>
      <c r="D208" s="150" t="s">
        <v>787</v>
      </c>
      <c r="E208" s="109" t="s">
        <v>741</v>
      </c>
      <c r="F208" s="157" t="s">
        <v>289</v>
      </c>
      <c r="G208" s="112">
        <v>73.94</v>
      </c>
      <c r="H208" s="112">
        <v>13.33</v>
      </c>
      <c r="I208" s="143" t="s">
        <v>79</v>
      </c>
      <c r="J208" s="112">
        <f t="shared" si="12"/>
        <v>60.61</v>
      </c>
      <c r="K208" s="151" t="s">
        <v>308</v>
      </c>
      <c r="L208" s="108">
        <v>2017</v>
      </c>
      <c r="M208" s="108">
        <v>1958</v>
      </c>
      <c r="N208" s="109" t="s">
        <v>780</v>
      </c>
      <c r="O208" s="111" t="s">
        <v>310</v>
      </c>
      <c r="P208" s="109" t="s">
        <v>311</v>
      </c>
      <c r="Q208" s="109" t="s">
        <v>80</v>
      </c>
      <c r="R208" s="108" t="s">
        <v>84</v>
      </c>
      <c r="S208" s="111" t="s">
        <v>84</v>
      </c>
      <c r="T208" s="108">
        <v>1080203</v>
      </c>
      <c r="U208" s="108">
        <v>2890</v>
      </c>
      <c r="V208" s="108">
        <v>7430</v>
      </c>
      <c r="W208" s="108">
        <v>99</v>
      </c>
      <c r="X208" s="113">
        <v>2017</v>
      </c>
      <c r="Y208" s="113">
        <v>48</v>
      </c>
      <c r="Z208" s="113">
        <v>0</v>
      </c>
      <c r="AA208" s="114" t="s">
        <v>730</v>
      </c>
      <c r="AB208" s="108">
        <v>392</v>
      </c>
      <c r="AC208" s="109" t="s">
        <v>730</v>
      </c>
      <c r="AD208" s="152" t="s">
        <v>788</v>
      </c>
      <c r="AE208" s="152" t="s">
        <v>730</v>
      </c>
      <c r="AF208" s="153">
        <f t="shared" si="13"/>
        <v>-29</v>
      </c>
      <c r="AG208" s="154">
        <f t="shared" si="14"/>
        <v>60.61</v>
      </c>
      <c r="AH208" s="155">
        <f t="shared" si="15"/>
        <v>-1757.69</v>
      </c>
      <c r="AI208" s="156"/>
    </row>
    <row r="209" spans="1:35" ht="48">
      <c r="A209" s="108">
        <v>2017</v>
      </c>
      <c r="B209" s="108">
        <v>198</v>
      </c>
      <c r="C209" s="109" t="s">
        <v>730</v>
      </c>
      <c r="D209" s="150" t="s">
        <v>789</v>
      </c>
      <c r="E209" s="109" t="s">
        <v>741</v>
      </c>
      <c r="F209" s="157" t="s">
        <v>289</v>
      </c>
      <c r="G209" s="112">
        <v>148.05000000000001</v>
      </c>
      <c r="H209" s="112">
        <v>26.7</v>
      </c>
      <c r="I209" s="143" t="s">
        <v>79</v>
      </c>
      <c r="J209" s="112">
        <f t="shared" si="12"/>
        <v>121.35000000000001</v>
      </c>
      <c r="K209" s="151" t="s">
        <v>308</v>
      </c>
      <c r="L209" s="108">
        <v>2017</v>
      </c>
      <c r="M209" s="108">
        <v>1959</v>
      </c>
      <c r="N209" s="109" t="s">
        <v>780</v>
      </c>
      <c r="O209" s="111" t="s">
        <v>310</v>
      </c>
      <c r="P209" s="109" t="s">
        <v>311</v>
      </c>
      <c r="Q209" s="109" t="s">
        <v>80</v>
      </c>
      <c r="R209" s="108" t="s">
        <v>84</v>
      </c>
      <c r="S209" s="111" t="s">
        <v>84</v>
      </c>
      <c r="T209" s="108">
        <v>1080203</v>
      </c>
      <c r="U209" s="108">
        <v>2890</v>
      </c>
      <c r="V209" s="108">
        <v>7430</v>
      </c>
      <c r="W209" s="108">
        <v>99</v>
      </c>
      <c r="X209" s="113">
        <v>2017</v>
      </c>
      <c r="Y209" s="113">
        <v>48</v>
      </c>
      <c r="Z209" s="113">
        <v>0</v>
      </c>
      <c r="AA209" s="114" t="s">
        <v>730</v>
      </c>
      <c r="AB209" s="108">
        <v>392</v>
      </c>
      <c r="AC209" s="109" t="s">
        <v>730</v>
      </c>
      <c r="AD209" s="152" t="s">
        <v>788</v>
      </c>
      <c r="AE209" s="152" t="s">
        <v>730</v>
      </c>
      <c r="AF209" s="153">
        <f t="shared" si="13"/>
        <v>-29</v>
      </c>
      <c r="AG209" s="154">
        <f t="shared" si="14"/>
        <v>121.35000000000001</v>
      </c>
      <c r="AH209" s="155">
        <f t="shared" si="15"/>
        <v>-3519.15</v>
      </c>
      <c r="AI209" s="156"/>
    </row>
    <row r="210" spans="1:35" ht="48">
      <c r="A210" s="108">
        <v>2017</v>
      </c>
      <c r="B210" s="108">
        <v>199</v>
      </c>
      <c r="C210" s="109" t="s">
        <v>730</v>
      </c>
      <c r="D210" s="150" t="s">
        <v>790</v>
      </c>
      <c r="E210" s="109" t="s">
        <v>741</v>
      </c>
      <c r="F210" s="157" t="s">
        <v>289</v>
      </c>
      <c r="G210" s="112">
        <v>133.27000000000001</v>
      </c>
      <c r="H210" s="112">
        <v>24.03</v>
      </c>
      <c r="I210" s="143" t="s">
        <v>79</v>
      </c>
      <c r="J210" s="112">
        <f t="shared" si="12"/>
        <v>109.24000000000001</v>
      </c>
      <c r="K210" s="151" t="s">
        <v>308</v>
      </c>
      <c r="L210" s="108">
        <v>2017</v>
      </c>
      <c r="M210" s="108">
        <v>1960</v>
      </c>
      <c r="N210" s="109" t="s">
        <v>780</v>
      </c>
      <c r="O210" s="111" t="s">
        <v>310</v>
      </c>
      <c r="P210" s="109" t="s">
        <v>311</v>
      </c>
      <c r="Q210" s="109" t="s">
        <v>80</v>
      </c>
      <c r="R210" s="108" t="s">
        <v>84</v>
      </c>
      <c r="S210" s="111" t="s">
        <v>84</v>
      </c>
      <c r="T210" s="108">
        <v>1080203</v>
      </c>
      <c r="U210" s="108">
        <v>2890</v>
      </c>
      <c r="V210" s="108">
        <v>7430</v>
      </c>
      <c r="W210" s="108">
        <v>99</v>
      </c>
      <c r="X210" s="113">
        <v>2017</v>
      </c>
      <c r="Y210" s="113">
        <v>48</v>
      </c>
      <c r="Z210" s="113">
        <v>0</v>
      </c>
      <c r="AA210" s="114" t="s">
        <v>730</v>
      </c>
      <c r="AB210" s="108">
        <v>392</v>
      </c>
      <c r="AC210" s="109" t="s">
        <v>730</v>
      </c>
      <c r="AD210" s="152" t="s">
        <v>788</v>
      </c>
      <c r="AE210" s="152" t="s">
        <v>730</v>
      </c>
      <c r="AF210" s="153">
        <f t="shared" si="13"/>
        <v>-29</v>
      </c>
      <c r="AG210" s="154">
        <f t="shared" si="14"/>
        <v>109.24000000000001</v>
      </c>
      <c r="AH210" s="155">
        <f t="shared" si="15"/>
        <v>-3167.96</v>
      </c>
      <c r="AI210" s="156"/>
    </row>
    <row r="211" spans="1:35" ht="48">
      <c r="A211" s="108">
        <v>2017</v>
      </c>
      <c r="B211" s="108">
        <v>200</v>
      </c>
      <c r="C211" s="109" t="s">
        <v>730</v>
      </c>
      <c r="D211" s="150" t="s">
        <v>791</v>
      </c>
      <c r="E211" s="109" t="s">
        <v>741</v>
      </c>
      <c r="F211" s="157" t="s">
        <v>289</v>
      </c>
      <c r="G211" s="112">
        <v>73.94</v>
      </c>
      <c r="H211" s="112">
        <v>13.33</v>
      </c>
      <c r="I211" s="143" t="s">
        <v>79</v>
      </c>
      <c r="J211" s="112">
        <f t="shared" si="12"/>
        <v>60.61</v>
      </c>
      <c r="K211" s="151" t="s">
        <v>308</v>
      </c>
      <c r="L211" s="108">
        <v>2017</v>
      </c>
      <c r="M211" s="108">
        <v>1961</v>
      </c>
      <c r="N211" s="109" t="s">
        <v>780</v>
      </c>
      <c r="O211" s="111" t="s">
        <v>310</v>
      </c>
      <c r="P211" s="109" t="s">
        <v>311</v>
      </c>
      <c r="Q211" s="109" t="s">
        <v>80</v>
      </c>
      <c r="R211" s="108" t="s">
        <v>84</v>
      </c>
      <c r="S211" s="111" t="s">
        <v>84</v>
      </c>
      <c r="T211" s="108">
        <v>1080203</v>
      </c>
      <c r="U211" s="108">
        <v>2890</v>
      </c>
      <c r="V211" s="108">
        <v>7430</v>
      </c>
      <c r="W211" s="108">
        <v>99</v>
      </c>
      <c r="X211" s="113">
        <v>2017</v>
      </c>
      <c r="Y211" s="113">
        <v>48</v>
      </c>
      <c r="Z211" s="113">
        <v>0</v>
      </c>
      <c r="AA211" s="114" t="s">
        <v>730</v>
      </c>
      <c r="AB211" s="108">
        <v>392</v>
      </c>
      <c r="AC211" s="109" t="s">
        <v>730</v>
      </c>
      <c r="AD211" s="152" t="s">
        <v>788</v>
      </c>
      <c r="AE211" s="152" t="s">
        <v>730</v>
      </c>
      <c r="AF211" s="153">
        <f t="shared" si="13"/>
        <v>-29</v>
      </c>
      <c r="AG211" s="154">
        <f t="shared" si="14"/>
        <v>60.61</v>
      </c>
      <c r="AH211" s="155">
        <f t="shared" si="15"/>
        <v>-1757.69</v>
      </c>
      <c r="AI211" s="156"/>
    </row>
    <row r="212" spans="1:35" ht="48">
      <c r="A212" s="108">
        <v>2017</v>
      </c>
      <c r="B212" s="108">
        <v>201</v>
      </c>
      <c r="C212" s="109" t="s">
        <v>730</v>
      </c>
      <c r="D212" s="150" t="s">
        <v>792</v>
      </c>
      <c r="E212" s="109" t="s">
        <v>741</v>
      </c>
      <c r="F212" s="157" t="s">
        <v>289</v>
      </c>
      <c r="G212" s="112">
        <v>73.94</v>
      </c>
      <c r="H212" s="112">
        <v>13.33</v>
      </c>
      <c r="I212" s="143" t="s">
        <v>79</v>
      </c>
      <c r="J212" s="112">
        <f t="shared" si="12"/>
        <v>60.61</v>
      </c>
      <c r="K212" s="151" t="s">
        <v>308</v>
      </c>
      <c r="L212" s="108">
        <v>2017</v>
      </c>
      <c r="M212" s="108">
        <v>1962</v>
      </c>
      <c r="N212" s="109" t="s">
        <v>780</v>
      </c>
      <c r="O212" s="111" t="s">
        <v>310</v>
      </c>
      <c r="P212" s="109" t="s">
        <v>311</v>
      </c>
      <c r="Q212" s="109" t="s">
        <v>80</v>
      </c>
      <c r="R212" s="108" t="s">
        <v>84</v>
      </c>
      <c r="S212" s="111" t="s">
        <v>84</v>
      </c>
      <c r="T212" s="108">
        <v>1080203</v>
      </c>
      <c r="U212" s="108">
        <v>2890</v>
      </c>
      <c r="V212" s="108">
        <v>7430</v>
      </c>
      <c r="W212" s="108">
        <v>99</v>
      </c>
      <c r="X212" s="113">
        <v>2017</v>
      </c>
      <c r="Y212" s="113">
        <v>48</v>
      </c>
      <c r="Z212" s="113">
        <v>0</v>
      </c>
      <c r="AA212" s="114" t="s">
        <v>730</v>
      </c>
      <c r="AB212" s="108">
        <v>392</v>
      </c>
      <c r="AC212" s="109" t="s">
        <v>730</v>
      </c>
      <c r="AD212" s="152" t="s">
        <v>788</v>
      </c>
      <c r="AE212" s="152" t="s">
        <v>730</v>
      </c>
      <c r="AF212" s="153">
        <f t="shared" si="13"/>
        <v>-29</v>
      </c>
      <c r="AG212" s="154">
        <f t="shared" si="14"/>
        <v>60.61</v>
      </c>
      <c r="AH212" s="155">
        <f t="shared" si="15"/>
        <v>-1757.69</v>
      </c>
      <c r="AI212" s="156"/>
    </row>
    <row r="213" spans="1:35" ht="144">
      <c r="A213" s="108">
        <v>2017</v>
      </c>
      <c r="B213" s="108">
        <v>202</v>
      </c>
      <c r="C213" s="109" t="s">
        <v>730</v>
      </c>
      <c r="D213" s="150" t="s">
        <v>793</v>
      </c>
      <c r="E213" s="109" t="s">
        <v>744</v>
      </c>
      <c r="F213" s="157" t="s">
        <v>273</v>
      </c>
      <c r="G213" s="112">
        <v>80.260000000000005</v>
      </c>
      <c r="H213" s="112">
        <v>14.47</v>
      </c>
      <c r="I213" s="143" t="s">
        <v>79</v>
      </c>
      <c r="J213" s="112">
        <f t="shared" si="12"/>
        <v>65.790000000000006</v>
      </c>
      <c r="K213" s="151" t="s">
        <v>274</v>
      </c>
      <c r="L213" s="108">
        <v>2017</v>
      </c>
      <c r="M213" s="108">
        <v>1955</v>
      </c>
      <c r="N213" s="109" t="s">
        <v>741</v>
      </c>
      <c r="O213" s="111" t="s">
        <v>275</v>
      </c>
      <c r="P213" s="109" t="s">
        <v>276</v>
      </c>
      <c r="Q213" s="109" t="s">
        <v>277</v>
      </c>
      <c r="R213" s="108" t="s">
        <v>84</v>
      </c>
      <c r="S213" s="111" t="s">
        <v>84</v>
      </c>
      <c r="T213" s="108">
        <v>1080102</v>
      </c>
      <c r="U213" s="108">
        <v>2770</v>
      </c>
      <c r="V213" s="108">
        <v>8515</v>
      </c>
      <c r="W213" s="108">
        <v>99</v>
      </c>
      <c r="X213" s="113">
        <v>2016</v>
      </c>
      <c r="Y213" s="113">
        <v>133</v>
      </c>
      <c r="Z213" s="113">
        <v>0</v>
      </c>
      <c r="AA213" s="114" t="s">
        <v>730</v>
      </c>
      <c r="AB213" s="108">
        <v>393</v>
      </c>
      <c r="AC213" s="109" t="s">
        <v>730</v>
      </c>
      <c r="AD213" s="152" t="s">
        <v>794</v>
      </c>
      <c r="AE213" s="152" t="s">
        <v>730</v>
      </c>
      <c r="AF213" s="153">
        <f t="shared" si="13"/>
        <v>-39</v>
      </c>
      <c r="AG213" s="154">
        <f t="shared" si="14"/>
        <v>65.790000000000006</v>
      </c>
      <c r="AH213" s="155">
        <f t="shared" si="15"/>
        <v>-2565.8100000000004</v>
      </c>
      <c r="AI213" s="156"/>
    </row>
    <row r="214" spans="1:35" ht="36">
      <c r="A214" s="108">
        <v>2017</v>
      </c>
      <c r="B214" s="108">
        <v>203</v>
      </c>
      <c r="C214" s="109" t="s">
        <v>618</v>
      </c>
      <c r="D214" s="150" t="s">
        <v>795</v>
      </c>
      <c r="E214" s="109" t="s">
        <v>744</v>
      </c>
      <c r="F214" s="157" t="s">
        <v>689</v>
      </c>
      <c r="G214" s="112">
        <v>1464</v>
      </c>
      <c r="H214" s="112">
        <v>1464</v>
      </c>
      <c r="I214" s="143" t="s">
        <v>79</v>
      </c>
      <c r="J214" s="112">
        <f t="shared" si="12"/>
        <v>0</v>
      </c>
      <c r="K214" s="151" t="s">
        <v>690</v>
      </c>
      <c r="L214" s="108">
        <v>2017</v>
      </c>
      <c r="M214" s="108">
        <v>2007</v>
      </c>
      <c r="N214" s="109" t="s">
        <v>796</v>
      </c>
      <c r="O214" s="111" t="s">
        <v>691</v>
      </c>
      <c r="P214" s="109" t="s">
        <v>692</v>
      </c>
      <c r="Q214" s="109" t="s">
        <v>692</v>
      </c>
      <c r="R214" s="108" t="s">
        <v>84</v>
      </c>
      <c r="S214" s="111" t="s">
        <v>84</v>
      </c>
      <c r="T214" s="108">
        <v>1010603</v>
      </c>
      <c r="U214" s="108">
        <v>580</v>
      </c>
      <c r="V214" s="108">
        <v>770</v>
      </c>
      <c r="W214" s="108">
        <v>99</v>
      </c>
      <c r="X214" s="113">
        <v>2017</v>
      </c>
      <c r="Y214" s="113">
        <v>127</v>
      </c>
      <c r="Z214" s="113">
        <v>0</v>
      </c>
      <c r="AA214" s="114" t="s">
        <v>618</v>
      </c>
      <c r="AB214" s="108">
        <v>445</v>
      </c>
      <c r="AC214" s="109" t="s">
        <v>618</v>
      </c>
      <c r="AD214" s="152" t="s">
        <v>786</v>
      </c>
      <c r="AE214" s="152" t="s">
        <v>618</v>
      </c>
      <c r="AF214" s="153">
        <f t="shared" si="13"/>
        <v>-16</v>
      </c>
      <c r="AG214" s="154">
        <f t="shared" si="14"/>
        <v>0</v>
      </c>
      <c r="AH214" s="155">
        <f t="shared" si="15"/>
        <v>0</v>
      </c>
      <c r="AI214" s="156"/>
    </row>
    <row r="215" spans="1:35" ht="24">
      <c r="A215" s="108">
        <v>2017</v>
      </c>
      <c r="B215" s="108">
        <v>204</v>
      </c>
      <c r="C215" s="109" t="s">
        <v>618</v>
      </c>
      <c r="D215" s="150" t="s">
        <v>797</v>
      </c>
      <c r="E215" s="109" t="s">
        <v>744</v>
      </c>
      <c r="F215" s="157" t="s">
        <v>229</v>
      </c>
      <c r="G215" s="112">
        <v>103.7</v>
      </c>
      <c r="H215" s="112">
        <v>18.7</v>
      </c>
      <c r="I215" s="143" t="s">
        <v>79</v>
      </c>
      <c r="J215" s="112">
        <f t="shared" si="12"/>
        <v>85</v>
      </c>
      <c r="K215" s="151" t="s">
        <v>226</v>
      </c>
      <c r="L215" s="108">
        <v>2017</v>
      </c>
      <c r="M215" s="108">
        <v>1983</v>
      </c>
      <c r="N215" s="109" t="s">
        <v>730</v>
      </c>
      <c r="O215" s="111" t="s">
        <v>150</v>
      </c>
      <c r="P215" s="109" t="s">
        <v>151</v>
      </c>
      <c r="Q215" s="109" t="s">
        <v>80</v>
      </c>
      <c r="R215" s="108" t="s">
        <v>84</v>
      </c>
      <c r="S215" s="111" t="s">
        <v>84</v>
      </c>
      <c r="T215" s="108">
        <v>1010203</v>
      </c>
      <c r="U215" s="108">
        <v>140</v>
      </c>
      <c r="V215" s="108">
        <v>450</v>
      </c>
      <c r="W215" s="108">
        <v>2</v>
      </c>
      <c r="X215" s="113">
        <v>2017</v>
      </c>
      <c r="Y215" s="113">
        <v>23</v>
      </c>
      <c r="Z215" s="113">
        <v>0</v>
      </c>
      <c r="AA215" s="114" t="s">
        <v>618</v>
      </c>
      <c r="AB215" s="108">
        <v>444</v>
      </c>
      <c r="AC215" s="109" t="s">
        <v>618</v>
      </c>
      <c r="AD215" s="152" t="s">
        <v>763</v>
      </c>
      <c r="AE215" s="152" t="s">
        <v>618</v>
      </c>
      <c r="AF215" s="153">
        <f t="shared" si="13"/>
        <v>-17</v>
      </c>
      <c r="AG215" s="154">
        <f t="shared" si="14"/>
        <v>85</v>
      </c>
      <c r="AH215" s="155">
        <f t="shared" si="15"/>
        <v>-1445</v>
      </c>
      <c r="AI215" s="156"/>
    </row>
    <row r="216" spans="1:35" ht="180">
      <c r="A216" s="108">
        <v>2017</v>
      </c>
      <c r="B216" s="108">
        <v>205</v>
      </c>
      <c r="C216" s="109" t="s">
        <v>618</v>
      </c>
      <c r="D216" s="150" t="s">
        <v>798</v>
      </c>
      <c r="E216" s="109" t="s">
        <v>799</v>
      </c>
      <c r="F216" s="157" t="s">
        <v>800</v>
      </c>
      <c r="G216" s="112">
        <v>5795</v>
      </c>
      <c r="H216" s="112">
        <v>1045</v>
      </c>
      <c r="I216" s="143" t="s">
        <v>79</v>
      </c>
      <c r="J216" s="112">
        <f t="shared" si="12"/>
        <v>4750</v>
      </c>
      <c r="K216" s="151" t="s">
        <v>801</v>
      </c>
      <c r="L216" s="108">
        <v>2017</v>
      </c>
      <c r="M216" s="108">
        <v>2008</v>
      </c>
      <c r="N216" s="109" t="s">
        <v>796</v>
      </c>
      <c r="O216" s="111" t="s">
        <v>802</v>
      </c>
      <c r="P216" s="109" t="s">
        <v>803</v>
      </c>
      <c r="Q216" s="109" t="s">
        <v>803</v>
      </c>
      <c r="R216" s="108" t="s">
        <v>84</v>
      </c>
      <c r="S216" s="111" t="s">
        <v>84</v>
      </c>
      <c r="T216" s="108">
        <v>2090605</v>
      </c>
      <c r="U216" s="108">
        <v>9070</v>
      </c>
      <c r="V216" s="108">
        <v>12650</v>
      </c>
      <c r="W216" s="108">
        <v>25</v>
      </c>
      <c r="X216" s="113">
        <v>2017</v>
      </c>
      <c r="Y216" s="113">
        <v>117</v>
      </c>
      <c r="Z216" s="113">
        <v>0</v>
      </c>
      <c r="AA216" s="114" t="s">
        <v>618</v>
      </c>
      <c r="AB216" s="108">
        <v>440</v>
      </c>
      <c r="AC216" s="109" t="s">
        <v>618</v>
      </c>
      <c r="AD216" s="152" t="s">
        <v>804</v>
      </c>
      <c r="AE216" s="152" t="s">
        <v>618</v>
      </c>
      <c r="AF216" s="153">
        <f t="shared" si="13"/>
        <v>-29</v>
      </c>
      <c r="AG216" s="154">
        <f t="shared" si="14"/>
        <v>4750</v>
      </c>
      <c r="AH216" s="155">
        <f t="shared" si="15"/>
        <v>-137750</v>
      </c>
      <c r="AI216" s="156"/>
    </row>
    <row r="217" spans="1:35" ht="48">
      <c r="A217" s="108">
        <v>2017</v>
      </c>
      <c r="B217" s="108">
        <v>206</v>
      </c>
      <c r="C217" s="109" t="s">
        <v>618</v>
      </c>
      <c r="D217" s="150" t="s">
        <v>805</v>
      </c>
      <c r="E217" s="109" t="s">
        <v>799</v>
      </c>
      <c r="F217" s="157" t="s">
        <v>806</v>
      </c>
      <c r="G217" s="112">
        <v>73.2</v>
      </c>
      <c r="H217" s="112">
        <v>13.2</v>
      </c>
      <c r="I217" s="143" t="s">
        <v>79</v>
      </c>
      <c r="J217" s="112">
        <f t="shared" si="12"/>
        <v>60</v>
      </c>
      <c r="K217" s="151" t="s">
        <v>807</v>
      </c>
      <c r="L217" s="108">
        <v>2017</v>
      </c>
      <c r="M217" s="108">
        <v>1999</v>
      </c>
      <c r="N217" s="109" t="s">
        <v>799</v>
      </c>
      <c r="O217" s="111" t="s">
        <v>412</v>
      </c>
      <c r="P217" s="109" t="s">
        <v>413</v>
      </c>
      <c r="Q217" s="109" t="s">
        <v>413</v>
      </c>
      <c r="R217" s="108" t="s">
        <v>84</v>
      </c>
      <c r="S217" s="111" t="s">
        <v>84</v>
      </c>
      <c r="T217" s="108">
        <v>1010203</v>
      </c>
      <c r="U217" s="108">
        <v>140</v>
      </c>
      <c r="V217" s="108">
        <v>450</v>
      </c>
      <c r="W217" s="108">
        <v>2</v>
      </c>
      <c r="X217" s="113">
        <v>2017</v>
      </c>
      <c r="Y217" s="113">
        <v>75</v>
      </c>
      <c r="Z217" s="113">
        <v>0</v>
      </c>
      <c r="AA217" s="114" t="s">
        <v>618</v>
      </c>
      <c r="AB217" s="108">
        <v>443</v>
      </c>
      <c r="AC217" s="109" t="s">
        <v>618</v>
      </c>
      <c r="AD217" s="152" t="s">
        <v>808</v>
      </c>
      <c r="AE217" s="152" t="s">
        <v>618</v>
      </c>
      <c r="AF217" s="153">
        <f t="shared" si="13"/>
        <v>-57</v>
      </c>
      <c r="AG217" s="154">
        <f t="shared" si="14"/>
        <v>60</v>
      </c>
      <c r="AH217" s="155">
        <f t="shared" si="15"/>
        <v>-3420</v>
      </c>
      <c r="AI217" s="156"/>
    </row>
    <row r="218" spans="1:35" ht="48">
      <c r="A218" s="108">
        <v>2017</v>
      </c>
      <c r="B218" s="108">
        <v>207</v>
      </c>
      <c r="C218" s="109" t="s">
        <v>618</v>
      </c>
      <c r="D218" s="150" t="s">
        <v>809</v>
      </c>
      <c r="E218" s="109" t="s">
        <v>810</v>
      </c>
      <c r="F218" s="157" t="s">
        <v>289</v>
      </c>
      <c r="G218" s="112">
        <v>192.49</v>
      </c>
      <c r="H218" s="112">
        <v>34.71</v>
      </c>
      <c r="I218" s="143" t="s">
        <v>79</v>
      </c>
      <c r="J218" s="112">
        <f t="shared" si="12"/>
        <v>157.78</v>
      </c>
      <c r="K218" s="151" t="s">
        <v>471</v>
      </c>
      <c r="L218" s="108">
        <v>2017</v>
      </c>
      <c r="M218" s="108">
        <v>2005</v>
      </c>
      <c r="N218" s="109" t="s">
        <v>799</v>
      </c>
      <c r="O218" s="111" t="s">
        <v>291</v>
      </c>
      <c r="P218" s="109" t="s">
        <v>292</v>
      </c>
      <c r="Q218" s="109" t="s">
        <v>292</v>
      </c>
      <c r="R218" s="108" t="s">
        <v>84</v>
      </c>
      <c r="S218" s="111" t="s">
        <v>84</v>
      </c>
      <c r="T218" s="108">
        <v>1010203</v>
      </c>
      <c r="U218" s="108">
        <v>140</v>
      </c>
      <c r="V218" s="108">
        <v>450</v>
      </c>
      <c r="W218" s="108">
        <v>7</v>
      </c>
      <c r="X218" s="113">
        <v>2017</v>
      </c>
      <c r="Y218" s="113">
        <v>50</v>
      </c>
      <c r="Z218" s="113">
        <v>0</v>
      </c>
      <c r="AA218" s="114" t="s">
        <v>618</v>
      </c>
      <c r="AB218" s="108">
        <v>441</v>
      </c>
      <c r="AC218" s="109" t="s">
        <v>618</v>
      </c>
      <c r="AD218" s="152" t="s">
        <v>811</v>
      </c>
      <c r="AE218" s="152" t="s">
        <v>618</v>
      </c>
      <c r="AF218" s="153">
        <f t="shared" si="13"/>
        <v>-27</v>
      </c>
      <c r="AG218" s="154">
        <f t="shared" si="14"/>
        <v>157.78</v>
      </c>
      <c r="AH218" s="155">
        <f t="shared" si="15"/>
        <v>-4260.0600000000004</v>
      </c>
      <c r="AI218" s="156"/>
    </row>
    <row r="219" spans="1:35" ht="48">
      <c r="A219" s="108">
        <v>2017</v>
      </c>
      <c r="B219" s="108">
        <v>208</v>
      </c>
      <c r="C219" s="109" t="s">
        <v>618</v>
      </c>
      <c r="D219" s="150" t="s">
        <v>812</v>
      </c>
      <c r="E219" s="109" t="s">
        <v>769</v>
      </c>
      <c r="F219" s="157" t="s">
        <v>289</v>
      </c>
      <c r="G219" s="112">
        <v>153.94</v>
      </c>
      <c r="H219" s="112">
        <v>27.76</v>
      </c>
      <c r="I219" s="143" t="s">
        <v>79</v>
      </c>
      <c r="J219" s="112">
        <f t="shared" si="12"/>
        <v>126.17999999999999</v>
      </c>
      <c r="K219" s="151" t="s">
        <v>471</v>
      </c>
      <c r="L219" s="108">
        <v>2017</v>
      </c>
      <c r="M219" s="108">
        <v>2003</v>
      </c>
      <c r="N219" s="109" t="s">
        <v>799</v>
      </c>
      <c r="O219" s="111" t="s">
        <v>310</v>
      </c>
      <c r="P219" s="109" t="s">
        <v>311</v>
      </c>
      <c r="Q219" s="109" t="s">
        <v>80</v>
      </c>
      <c r="R219" s="108" t="s">
        <v>84</v>
      </c>
      <c r="S219" s="111" t="s">
        <v>84</v>
      </c>
      <c r="T219" s="108">
        <v>1010203</v>
      </c>
      <c r="U219" s="108">
        <v>140</v>
      </c>
      <c r="V219" s="108">
        <v>450</v>
      </c>
      <c r="W219" s="108">
        <v>7</v>
      </c>
      <c r="X219" s="113">
        <v>2017</v>
      </c>
      <c r="Y219" s="113">
        <v>49</v>
      </c>
      <c r="Z219" s="113">
        <v>0</v>
      </c>
      <c r="AA219" s="114" t="s">
        <v>618</v>
      </c>
      <c r="AB219" s="108">
        <v>442</v>
      </c>
      <c r="AC219" s="109" t="s">
        <v>618</v>
      </c>
      <c r="AD219" s="152" t="s">
        <v>811</v>
      </c>
      <c r="AE219" s="152" t="s">
        <v>618</v>
      </c>
      <c r="AF219" s="153">
        <f t="shared" si="13"/>
        <v>-27</v>
      </c>
      <c r="AG219" s="154">
        <f t="shared" si="14"/>
        <v>126.17999999999999</v>
      </c>
      <c r="AH219" s="155">
        <f t="shared" si="15"/>
        <v>-3406.8599999999997</v>
      </c>
      <c r="AI219" s="156"/>
    </row>
    <row r="220" spans="1:35" ht="48">
      <c r="A220" s="108">
        <v>2017</v>
      </c>
      <c r="B220" s="108">
        <v>209</v>
      </c>
      <c r="C220" s="109" t="s">
        <v>618</v>
      </c>
      <c r="D220" s="150" t="s">
        <v>813</v>
      </c>
      <c r="E220" s="109" t="s">
        <v>769</v>
      </c>
      <c r="F220" s="157" t="s">
        <v>289</v>
      </c>
      <c r="G220" s="112">
        <v>70.540000000000006</v>
      </c>
      <c r="H220" s="112">
        <v>12.72</v>
      </c>
      <c r="I220" s="143" t="s">
        <v>79</v>
      </c>
      <c r="J220" s="112">
        <f t="shared" si="12"/>
        <v>57.820000000000007</v>
      </c>
      <c r="K220" s="151" t="s">
        <v>471</v>
      </c>
      <c r="L220" s="108">
        <v>2017</v>
      </c>
      <c r="M220" s="108">
        <v>2004</v>
      </c>
      <c r="N220" s="109" t="s">
        <v>799</v>
      </c>
      <c r="O220" s="111" t="s">
        <v>310</v>
      </c>
      <c r="P220" s="109" t="s">
        <v>311</v>
      </c>
      <c r="Q220" s="109" t="s">
        <v>80</v>
      </c>
      <c r="R220" s="108" t="s">
        <v>84</v>
      </c>
      <c r="S220" s="111" t="s">
        <v>84</v>
      </c>
      <c r="T220" s="108">
        <v>1010203</v>
      </c>
      <c r="U220" s="108">
        <v>140</v>
      </c>
      <c r="V220" s="108">
        <v>450</v>
      </c>
      <c r="W220" s="108">
        <v>7</v>
      </c>
      <c r="X220" s="113">
        <v>2017</v>
      </c>
      <c r="Y220" s="113">
        <v>49</v>
      </c>
      <c r="Z220" s="113">
        <v>0</v>
      </c>
      <c r="AA220" s="114" t="s">
        <v>618</v>
      </c>
      <c r="AB220" s="108">
        <v>442</v>
      </c>
      <c r="AC220" s="109" t="s">
        <v>618</v>
      </c>
      <c r="AD220" s="152" t="s">
        <v>811</v>
      </c>
      <c r="AE220" s="152" t="s">
        <v>618</v>
      </c>
      <c r="AF220" s="153">
        <f t="shared" si="13"/>
        <v>-27</v>
      </c>
      <c r="AG220" s="154">
        <f t="shared" si="14"/>
        <v>57.820000000000007</v>
      </c>
      <c r="AH220" s="155">
        <f t="shared" si="15"/>
        <v>-1561.14</v>
      </c>
      <c r="AI220" s="156"/>
    </row>
    <row r="221" spans="1:35" ht="48">
      <c r="A221" s="108">
        <v>2017</v>
      </c>
      <c r="B221" s="108">
        <v>210</v>
      </c>
      <c r="C221" s="109" t="s">
        <v>618</v>
      </c>
      <c r="D221" s="150" t="s">
        <v>814</v>
      </c>
      <c r="E221" s="109" t="s">
        <v>769</v>
      </c>
      <c r="F221" s="157" t="s">
        <v>289</v>
      </c>
      <c r="G221" s="112">
        <v>327.29000000000002</v>
      </c>
      <c r="H221" s="112">
        <v>59.02</v>
      </c>
      <c r="I221" s="143" t="s">
        <v>79</v>
      </c>
      <c r="J221" s="112">
        <f t="shared" si="12"/>
        <v>268.27000000000004</v>
      </c>
      <c r="K221" s="151" t="s">
        <v>471</v>
      </c>
      <c r="L221" s="108">
        <v>2017</v>
      </c>
      <c r="M221" s="108">
        <v>2002</v>
      </c>
      <c r="N221" s="109" t="s">
        <v>799</v>
      </c>
      <c r="O221" s="111" t="s">
        <v>310</v>
      </c>
      <c r="P221" s="109" t="s">
        <v>311</v>
      </c>
      <c r="Q221" s="109" t="s">
        <v>80</v>
      </c>
      <c r="R221" s="108" t="s">
        <v>84</v>
      </c>
      <c r="S221" s="111" t="s">
        <v>84</v>
      </c>
      <c r="T221" s="108">
        <v>1010203</v>
      </c>
      <c r="U221" s="108">
        <v>140</v>
      </c>
      <c r="V221" s="108">
        <v>450</v>
      </c>
      <c r="W221" s="108">
        <v>7</v>
      </c>
      <c r="X221" s="113">
        <v>2017</v>
      </c>
      <c r="Y221" s="113">
        <v>49</v>
      </c>
      <c r="Z221" s="113">
        <v>0</v>
      </c>
      <c r="AA221" s="114" t="s">
        <v>618</v>
      </c>
      <c r="AB221" s="108">
        <v>442</v>
      </c>
      <c r="AC221" s="109" t="s">
        <v>618</v>
      </c>
      <c r="AD221" s="152" t="s">
        <v>811</v>
      </c>
      <c r="AE221" s="152" t="s">
        <v>618</v>
      </c>
      <c r="AF221" s="153">
        <f t="shared" si="13"/>
        <v>-27</v>
      </c>
      <c r="AG221" s="154">
        <f t="shared" si="14"/>
        <v>268.27000000000004</v>
      </c>
      <c r="AH221" s="155">
        <f t="shared" si="15"/>
        <v>-7243.2900000000009</v>
      </c>
      <c r="AI221" s="156"/>
    </row>
    <row r="222" spans="1:35" ht="24">
      <c r="A222" s="108">
        <v>2017</v>
      </c>
      <c r="B222" s="108">
        <v>212</v>
      </c>
      <c r="C222" s="109" t="s">
        <v>763</v>
      </c>
      <c r="D222" s="150" t="s">
        <v>815</v>
      </c>
      <c r="E222" s="109" t="s">
        <v>468</v>
      </c>
      <c r="F222" s="157" t="s">
        <v>816</v>
      </c>
      <c r="G222" s="112">
        <v>635.13</v>
      </c>
      <c r="H222" s="112">
        <v>0</v>
      </c>
      <c r="I222" s="143" t="s">
        <v>79</v>
      </c>
      <c r="J222" s="112">
        <f t="shared" si="12"/>
        <v>635.13</v>
      </c>
      <c r="K222" s="151" t="s">
        <v>80</v>
      </c>
      <c r="L222" s="108">
        <v>2017</v>
      </c>
      <c r="M222" s="108">
        <v>1902</v>
      </c>
      <c r="N222" s="109" t="s">
        <v>773</v>
      </c>
      <c r="O222" s="111" t="s">
        <v>817</v>
      </c>
      <c r="P222" s="109" t="s">
        <v>80</v>
      </c>
      <c r="Q222" s="109" t="s">
        <v>80</v>
      </c>
      <c r="R222" s="108" t="s">
        <v>84</v>
      </c>
      <c r="S222" s="111" t="s">
        <v>84</v>
      </c>
      <c r="T222" s="108">
        <v>1010203</v>
      </c>
      <c r="U222" s="108">
        <v>140</v>
      </c>
      <c r="V222" s="108">
        <v>450</v>
      </c>
      <c r="W222" s="108">
        <v>2</v>
      </c>
      <c r="X222" s="113">
        <v>2017</v>
      </c>
      <c r="Y222" s="113">
        <v>209</v>
      </c>
      <c r="Z222" s="113">
        <v>0</v>
      </c>
      <c r="AA222" s="114" t="s">
        <v>80</v>
      </c>
      <c r="AB222" s="108">
        <v>484</v>
      </c>
      <c r="AC222" s="109" t="s">
        <v>763</v>
      </c>
      <c r="AD222" s="152" t="s">
        <v>818</v>
      </c>
      <c r="AE222" s="152" t="s">
        <v>763</v>
      </c>
      <c r="AF222" s="153">
        <f t="shared" si="13"/>
        <v>8</v>
      </c>
      <c r="AG222" s="154">
        <f t="shared" si="14"/>
        <v>635.13</v>
      </c>
      <c r="AH222" s="155">
        <f t="shared" si="15"/>
        <v>5081.04</v>
      </c>
      <c r="AI222" s="156"/>
    </row>
    <row r="223" spans="1:35" ht="24">
      <c r="A223" s="108">
        <v>2017</v>
      </c>
      <c r="B223" s="108">
        <v>212</v>
      </c>
      <c r="C223" s="109" t="s">
        <v>763</v>
      </c>
      <c r="D223" s="150" t="s">
        <v>815</v>
      </c>
      <c r="E223" s="109" t="s">
        <v>468</v>
      </c>
      <c r="F223" s="157" t="s">
        <v>816</v>
      </c>
      <c r="G223" s="112">
        <v>114.87</v>
      </c>
      <c r="H223" s="112">
        <v>0</v>
      </c>
      <c r="I223" s="143" t="s">
        <v>79</v>
      </c>
      <c r="J223" s="112">
        <f t="shared" si="12"/>
        <v>114.87</v>
      </c>
      <c r="K223" s="151" t="s">
        <v>80</v>
      </c>
      <c r="L223" s="108">
        <v>2017</v>
      </c>
      <c r="M223" s="108">
        <v>1902</v>
      </c>
      <c r="N223" s="109" t="s">
        <v>773</v>
      </c>
      <c r="O223" s="111" t="s">
        <v>817</v>
      </c>
      <c r="P223" s="109" t="s">
        <v>80</v>
      </c>
      <c r="Q223" s="109" t="s">
        <v>80</v>
      </c>
      <c r="R223" s="108" t="s">
        <v>84</v>
      </c>
      <c r="S223" s="111" t="s">
        <v>84</v>
      </c>
      <c r="T223" s="108">
        <v>1010303</v>
      </c>
      <c r="U223" s="108">
        <v>250</v>
      </c>
      <c r="V223" s="108">
        <v>520</v>
      </c>
      <c r="W223" s="108">
        <v>99</v>
      </c>
      <c r="X223" s="113">
        <v>2017</v>
      </c>
      <c r="Y223" s="113">
        <v>208</v>
      </c>
      <c r="Z223" s="113">
        <v>0</v>
      </c>
      <c r="AA223" s="114" t="s">
        <v>80</v>
      </c>
      <c r="AB223" s="108">
        <v>485</v>
      </c>
      <c r="AC223" s="109" t="s">
        <v>763</v>
      </c>
      <c r="AD223" s="152" t="s">
        <v>818</v>
      </c>
      <c r="AE223" s="152" t="s">
        <v>763</v>
      </c>
      <c r="AF223" s="153">
        <f t="shared" si="13"/>
        <v>8</v>
      </c>
      <c r="AG223" s="154">
        <f t="shared" si="14"/>
        <v>114.87</v>
      </c>
      <c r="AH223" s="155">
        <f t="shared" si="15"/>
        <v>918.96</v>
      </c>
      <c r="AI223" s="156"/>
    </row>
    <row r="224" spans="1:35">
      <c r="A224" s="108"/>
      <c r="B224" s="108"/>
      <c r="C224" s="109"/>
      <c r="D224" s="150"/>
      <c r="E224" s="109"/>
      <c r="F224" s="157"/>
      <c r="G224" s="112"/>
      <c r="H224" s="112"/>
      <c r="I224" s="143"/>
      <c r="J224" s="112"/>
      <c r="K224" s="151"/>
      <c r="L224" s="108"/>
      <c r="M224" s="108"/>
      <c r="N224" s="109"/>
      <c r="O224" s="111"/>
      <c r="P224" s="109"/>
      <c r="Q224" s="109"/>
      <c r="R224" s="108"/>
      <c r="S224" s="111"/>
      <c r="T224" s="108"/>
      <c r="U224" s="108"/>
      <c r="V224" s="108"/>
      <c r="W224" s="108"/>
      <c r="X224" s="113"/>
      <c r="Y224" s="113"/>
      <c r="Z224" s="113"/>
      <c r="AA224" s="114"/>
      <c r="AB224" s="108"/>
      <c r="AC224" s="109"/>
      <c r="AD224" s="159"/>
      <c r="AE224" s="159"/>
      <c r="AF224" s="160"/>
      <c r="AG224" s="161"/>
      <c r="AH224" s="161"/>
      <c r="AI224" s="162"/>
    </row>
    <row r="225" spans="1:35">
      <c r="A225" s="108"/>
      <c r="B225" s="108"/>
      <c r="C225" s="109"/>
      <c r="D225" s="150"/>
      <c r="E225" s="109"/>
      <c r="F225" s="157"/>
      <c r="G225" s="112"/>
      <c r="H225" s="112"/>
      <c r="I225" s="143"/>
      <c r="J225" s="112"/>
      <c r="K225" s="151"/>
      <c r="L225" s="108"/>
      <c r="M225" s="108"/>
      <c r="N225" s="109"/>
      <c r="O225" s="111"/>
      <c r="P225" s="109"/>
      <c r="Q225" s="109"/>
      <c r="R225" s="108"/>
      <c r="S225" s="111"/>
      <c r="T225" s="108"/>
      <c r="U225" s="108"/>
      <c r="V225" s="108"/>
      <c r="W225" s="108"/>
      <c r="X225" s="113"/>
      <c r="Y225" s="113"/>
      <c r="Z225" s="113"/>
      <c r="AA225" s="114"/>
      <c r="AB225" s="108"/>
      <c r="AC225" s="109"/>
      <c r="AD225" s="159"/>
      <c r="AE225" s="159"/>
      <c r="AF225" s="163" t="s">
        <v>819</v>
      </c>
      <c r="AG225" s="164">
        <f>SUM(AG8:AG223)</f>
        <v>210418.17999999993</v>
      </c>
      <c r="AH225" s="164">
        <f>SUM(AH8:AH223)</f>
        <v>5540433.049999998</v>
      </c>
      <c r="AI225" s="162"/>
    </row>
    <row r="226" spans="1:35">
      <c r="A226" s="108"/>
      <c r="B226" s="108"/>
      <c r="C226" s="109"/>
      <c r="D226" s="150"/>
      <c r="E226" s="109"/>
      <c r="F226" s="157"/>
      <c r="G226" s="112"/>
      <c r="H226" s="112"/>
      <c r="I226" s="143"/>
      <c r="J226" s="112"/>
      <c r="K226" s="151"/>
      <c r="L226" s="108"/>
      <c r="M226" s="108"/>
      <c r="N226" s="109"/>
      <c r="O226" s="111"/>
      <c r="P226" s="109"/>
      <c r="Q226" s="109"/>
      <c r="R226" s="108"/>
      <c r="S226" s="111"/>
      <c r="T226" s="108"/>
      <c r="U226" s="108"/>
      <c r="V226" s="108"/>
      <c r="W226" s="108"/>
      <c r="X226" s="113"/>
      <c r="Y226" s="113"/>
      <c r="Z226" s="113"/>
      <c r="AA226" s="114"/>
      <c r="AB226" s="108"/>
      <c r="AC226" s="109"/>
      <c r="AD226" s="159"/>
      <c r="AE226" s="159"/>
      <c r="AF226" s="163" t="s">
        <v>820</v>
      </c>
      <c r="AG226" s="164"/>
      <c r="AH226" s="164">
        <f>IF(AG225&lt;&gt;0,AH225/AG225,0)</f>
        <v>26.330581559064903</v>
      </c>
      <c r="AI226" s="162"/>
    </row>
    <row r="227" spans="1:35">
      <c r="C227" s="107"/>
      <c r="D227" s="107"/>
      <c r="E227" s="107"/>
      <c r="F227" s="107"/>
      <c r="G227" s="107"/>
      <c r="H227" s="107"/>
      <c r="I227" s="107"/>
      <c r="J227" s="107"/>
      <c r="N227" s="107"/>
      <c r="O227" s="107"/>
      <c r="P227" s="107"/>
      <c r="Q227" s="107"/>
      <c r="S227" s="107"/>
      <c r="AC227" s="107"/>
      <c r="AD227" s="107"/>
      <c r="AE227" s="107"/>
      <c r="AG227" s="118"/>
      <c r="AH227" s="118"/>
    </row>
    <row r="228" spans="1:35">
      <c r="C228" s="107"/>
      <c r="D228" s="107"/>
      <c r="E228" s="107"/>
      <c r="F228" s="107"/>
      <c r="G228" s="107"/>
      <c r="H228" s="107"/>
      <c r="I228" s="107"/>
      <c r="J228" s="107"/>
      <c r="N228" s="107"/>
      <c r="O228" s="107"/>
      <c r="P228" s="107"/>
      <c r="Q228" s="107"/>
      <c r="S228" s="107"/>
      <c r="AC228" s="107"/>
      <c r="AD228" s="107"/>
      <c r="AE228" s="107"/>
      <c r="AF228" s="107"/>
      <c r="AG228" s="107"/>
      <c r="AH228" s="118"/>
    </row>
    <row r="229" spans="1:35">
      <c r="C229" s="107"/>
      <c r="D229" s="107"/>
      <c r="E229" s="107"/>
      <c r="F229" s="107"/>
      <c r="G229" s="107"/>
      <c r="H229" s="107"/>
      <c r="I229" s="107"/>
      <c r="J229" s="107"/>
      <c r="N229" s="107"/>
      <c r="O229" s="107"/>
      <c r="P229" s="107"/>
      <c r="Q229" s="107"/>
      <c r="S229" s="107"/>
      <c r="AC229" s="107"/>
      <c r="AD229" s="107"/>
      <c r="AE229" s="107"/>
      <c r="AF229" s="107"/>
      <c r="AG229" s="107"/>
      <c r="AH229" s="118"/>
    </row>
    <row r="230" spans="1:35">
      <c r="C230" s="107"/>
      <c r="D230" s="107"/>
      <c r="E230" s="107"/>
      <c r="F230" s="107"/>
      <c r="G230" s="107"/>
      <c r="H230" s="107"/>
      <c r="I230" s="107"/>
      <c r="J230" s="107"/>
      <c r="N230" s="107"/>
      <c r="O230" s="107"/>
      <c r="P230" s="107"/>
      <c r="Q230" s="107"/>
      <c r="S230" s="107"/>
      <c r="AC230" s="107"/>
      <c r="AD230" s="107"/>
      <c r="AE230" s="107"/>
      <c r="AF230" s="107"/>
      <c r="AG230" s="107"/>
      <c r="AH230" s="118"/>
    </row>
    <row r="231" spans="1:35">
      <c r="C231" s="107"/>
      <c r="D231" s="107"/>
      <c r="E231" s="107"/>
      <c r="F231" s="107"/>
      <c r="G231" s="107"/>
      <c r="H231" s="107"/>
      <c r="I231" s="107"/>
      <c r="J231" s="107"/>
      <c r="N231" s="107"/>
      <c r="O231" s="107"/>
      <c r="P231" s="107"/>
      <c r="Q231" s="107"/>
      <c r="S231" s="107"/>
      <c r="AC231" s="107"/>
      <c r="AD231" s="107"/>
      <c r="AE231" s="107"/>
      <c r="AF231" s="107"/>
      <c r="AG231" s="107"/>
      <c r="AH231" s="118"/>
    </row>
    <row r="232" spans="1:35">
      <c r="C232" s="107"/>
      <c r="D232" s="107"/>
      <c r="E232" s="107"/>
      <c r="F232" s="107"/>
      <c r="G232" s="107"/>
      <c r="H232" s="107"/>
      <c r="I232" s="107"/>
      <c r="J232" s="107"/>
      <c r="N232" s="107"/>
      <c r="O232" s="107"/>
      <c r="P232" s="107"/>
      <c r="Q232" s="107"/>
      <c r="S232" s="107"/>
      <c r="AC232" s="107"/>
      <c r="AD232" s="107"/>
      <c r="AE232" s="107"/>
      <c r="AF232" s="107"/>
      <c r="AG232" s="107"/>
      <c r="AH232" s="118"/>
    </row>
    <row r="233" spans="1:35">
      <c r="C233" s="107"/>
      <c r="D233" s="107"/>
      <c r="E233" s="107"/>
      <c r="F233" s="107"/>
      <c r="G233" s="107"/>
      <c r="H233" s="107"/>
      <c r="I233" s="107"/>
      <c r="J233" s="107"/>
      <c r="N233" s="107"/>
      <c r="O233" s="107"/>
      <c r="P233" s="107"/>
      <c r="Q233" s="107"/>
      <c r="S233" s="107"/>
      <c r="AC233" s="107"/>
      <c r="AD233" s="107"/>
      <c r="AE233" s="107"/>
      <c r="AF233" s="107"/>
      <c r="AG233" s="107"/>
      <c r="AH233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226">
      <formula1>"SI, NO"</formula1>
    </dataValidation>
    <dataValidation type="list" allowBlank="1" showInputMessage="1" showErrorMessage="1" errorTitle="ESCLUSIONE DAL CALCOLO" error="Selezionare 'SI' se si vuole escludere la Fattura dal CALCOLO" sqref="AI8:AI226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0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3" t="s">
        <v>73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3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6" t="s">
        <v>821</v>
      </c>
      <c r="B3" s="187"/>
      <c r="C3" s="187"/>
      <c r="D3" s="187"/>
      <c r="E3" s="187"/>
      <c r="F3" s="187"/>
      <c r="G3" s="187"/>
      <c r="H3" s="187"/>
      <c r="I3" s="187"/>
      <c r="J3" s="187"/>
      <c r="K3" s="202"/>
      <c r="L3" s="202"/>
      <c r="M3" s="202"/>
      <c r="N3" s="202"/>
      <c r="O3" s="203"/>
    </row>
    <row r="4" spans="1:16" ht="23.1" customHeight="1">
      <c r="A4" s="186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3"/>
    </row>
    <row r="5" spans="1:16" s="62" customFormat="1" ht="23.1" customHeight="1">
      <c r="A5" s="200" t="s">
        <v>61</v>
      </c>
      <c r="B5" s="201"/>
      <c r="C5" s="201"/>
      <c r="D5" s="201"/>
      <c r="E5" s="201"/>
      <c r="F5" s="201"/>
      <c r="G5" s="201"/>
      <c r="H5" s="201"/>
      <c r="I5" s="201"/>
      <c r="J5" s="201"/>
      <c r="K5" s="218" t="s">
        <v>62</v>
      </c>
      <c r="L5" s="219"/>
      <c r="M5" s="219"/>
      <c r="N5" s="219"/>
      <c r="O5" s="220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5">
        <v>3</v>
      </c>
      <c r="B8" s="75" t="s">
        <v>95</v>
      </c>
      <c r="C8" s="76" t="s">
        <v>822</v>
      </c>
      <c r="D8" s="77" t="s">
        <v>823</v>
      </c>
      <c r="E8" s="78"/>
      <c r="F8" s="77"/>
      <c r="G8" s="166" t="s">
        <v>80</v>
      </c>
      <c r="H8" s="75"/>
      <c r="I8" s="77"/>
      <c r="J8" s="79">
        <v>142.72</v>
      </c>
      <c r="K8" s="167"/>
      <c r="L8" s="168" t="s">
        <v>95</v>
      </c>
      <c r="M8" s="169">
        <f t="shared" ref="M8:M39" si="0">IF(K8&lt;&gt;"",L8-K8,0)</f>
        <v>0</v>
      </c>
      <c r="N8" s="170">
        <v>142.72</v>
      </c>
      <c r="O8" s="171">
        <f t="shared" ref="O8:O39" si="1">IF(K8&lt;&gt;"",N8*M8,0)</f>
        <v>0</v>
      </c>
      <c r="P8">
        <f t="shared" ref="P8:P39" si="2">IF(K8&lt;&gt;"",N8,0)</f>
        <v>0</v>
      </c>
    </row>
    <row r="9" spans="1:16">
      <c r="A9" s="165">
        <v>37</v>
      </c>
      <c r="B9" s="75" t="s">
        <v>175</v>
      </c>
      <c r="C9" s="76" t="s">
        <v>822</v>
      </c>
      <c r="D9" s="77" t="s">
        <v>824</v>
      </c>
      <c r="E9" s="78"/>
      <c r="F9" s="77"/>
      <c r="G9" s="166" t="s">
        <v>80</v>
      </c>
      <c r="H9" s="75"/>
      <c r="I9" s="77"/>
      <c r="J9" s="79">
        <v>142.72</v>
      </c>
      <c r="K9" s="167"/>
      <c r="L9" s="168" t="s">
        <v>175</v>
      </c>
      <c r="M9" s="169">
        <f t="shared" si="0"/>
        <v>0</v>
      </c>
      <c r="N9" s="170">
        <v>142.72</v>
      </c>
      <c r="O9" s="171">
        <f t="shared" si="1"/>
        <v>0</v>
      </c>
      <c r="P9">
        <f t="shared" si="2"/>
        <v>0</v>
      </c>
    </row>
    <row r="10" spans="1:16">
      <c r="A10" s="165">
        <v>45</v>
      </c>
      <c r="B10" s="75" t="s">
        <v>175</v>
      </c>
      <c r="C10" s="76" t="s">
        <v>825</v>
      </c>
      <c r="D10" s="77" t="s">
        <v>826</v>
      </c>
      <c r="E10" s="78"/>
      <c r="F10" s="77"/>
      <c r="G10" s="166" t="s">
        <v>827</v>
      </c>
      <c r="H10" s="75"/>
      <c r="I10" s="77"/>
      <c r="J10" s="79">
        <v>1793.25</v>
      </c>
      <c r="K10" s="167"/>
      <c r="L10" s="168" t="s">
        <v>175</v>
      </c>
      <c r="M10" s="169">
        <f t="shared" si="0"/>
        <v>0</v>
      </c>
      <c r="N10" s="170">
        <v>1793.25</v>
      </c>
      <c r="O10" s="171">
        <f t="shared" si="1"/>
        <v>0</v>
      </c>
      <c r="P10">
        <f t="shared" si="2"/>
        <v>0</v>
      </c>
    </row>
    <row r="11" spans="1:16">
      <c r="A11" s="165">
        <v>51</v>
      </c>
      <c r="B11" s="75" t="s">
        <v>171</v>
      </c>
      <c r="C11" s="76" t="s">
        <v>828</v>
      </c>
      <c r="D11" s="77" t="s">
        <v>829</v>
      </c>
      <c r="E11" s="78"/>
      <c r="F11" s="77"/>
      <c r="G11" s="166" t="s">
        <v>80</v>
      </c>
      <c r="H11" s="75"/>
      <c r="I11" s="77"/>
      <c r="J11" s="79">
        <v>354</v>
      </c>
      <c r="K11" s="167"/>
      <c r="L11" s="168" t="s">
        <v>171</v>
      </c>
      <c r="M11" s="169">
        <f t="shared" si="0"/>
        <v>0</v>
      </c>
      <c r="N11" s="170">
        <v>354</v>
      </c>
      <c r="O11" s="171">
        <f t="shared" si="1"/>
        <v>0</v>
      </c>
      <c r="P11">
        <f t="shared" si="2"/>
        <v>0</v>
      </c>
    </row>
    <row r="12" spans="1:16">
      <c r="A12" s="165">
        <v>52</v>
      </c>
      <c r="B12" s="75" t="s">
        <v>171</v>
      </c>
      <c r="C12" s="76" t="s">
        <v>830</v>
      </c>
      <c r="D12" s="77" t="s">
        <v>831</v>
      </c>
      <c r="E12" s="78"/>
      <c r="F12" s="77"/>
      <c r="G12" s="166" t="s">
        <v>80</v>
      </c>
      <c r="H12" s="75"/>
      <c r="I12" s="77"/>
      <c r="J12" s="79">
        <v>1058.3800000000001</v>
      </c>
      <c r="K12" s="167"/>
      <c r="L12" s="168" t="s">
        <v>171</v>
      </c>
      <c r="M12" s="169">
        <f t="shared" si="0"/>
        <v>0</v>
      </c>
      <c r="N12" s="170">
        <v>1058.3800000000001</v>
      </c>
      <c r="O12" s="171">
        <f t="shared" si="1"/>
        <v>0</v>
      </c>
      <c r="P12">
        <f t="shared" si="2"/>
        <v>0</v>
      </c>
    </row>
    <row r="13" spans="1:16">
      <c r="A13" s="165">
        <v>53</v>
      </c>
      <c r="B13" s="75" t="s">
        <v>171</v>
      </c>
      <c r="C13" s="76" t="s">
        <v>830</v>
      </c>
      <c r="D13" s="77" t="s">
        <v>832</v>
      </c>
      <c r="E13" s="78"/>
      <c r="F13" s="77"/>
      <c r="G13" s="166" t="s">
        <v>80</v>
      </c>
      <c r="H13" s="75"/>
      <c r="I13" s="77"/>
      <c r="J13" s="79">
        <v>1792.06</v>
      </c>
      <c r="K13" s="167"/>
      <c r="L13" s="168" t="s">
        <v>171</v>
      </c>
      <c r="M13" s="169">
        <f t="shared" si="0"/>
        <v>0</v>
      </c>
      <c r="N13" s="170">
        <v>1792.06</v>
      </c>
      <c r="O13" s="171">
        <f t="shared" si="1"/>
        <v>0</v>
      </c>
      <c r="P13">
        <f t="shared" si="2"/>
        <v>0</v>
      </c>
    </row>
    <row r="14" spans="1:16">
      <c r="A14" s="165">
        <v>54</v>
      </c>
      <c r="B14" s="75" t="s">
        <v>171</v>
      </c>
      <c r="C14" s="76" t="s">
        <v>830</v>
      </c>
      <c r="D14" s="77" t="s">
        <v>833</v>
      </c>
      <c r="E14" s="78"/>
      <c r="F14" s="77"/>
      <c r="G14" s="166" t="s">
        <v>80</v>
      </c>
      <c r="H14" s="75"/>
      <c r="I14" s="77"/>
      <c r="J14" s="79">
        <v>468.79</v>
      </c>
      <c r="K14" s="167"/>
      <c r="L14" s="168" t="s">
        <v>171</v>
      </c>
      <c r="M14" s="169">
        <f t="shared" si="0"/>
        <v>0</v>
      </c>
      <c r="N14" s="170">
        <v>468.79</v>
      </c>
      <c r="O14" s="171">
        <f t="shared" si="1"/>
        <v>0</v>
      </c>
      <c r="P14">
        <f t="shared" si="2"/>
        <v>0</v>
      </c>
    </row>
    <row r="15" spans="1:16">
      <c r="A15" s="165">
        <v>55</v>
      </c>
      <c r="B15" s="75" t="s">
        <v>171</v>
      </c>
      <c r="C15" s="76" t="s">
        <v>830</v>
      </c>
      <c r="D15" s="77" t="s">
        <v>834</v>
      </c>
      <c r="E15" s="78"/>
      <c r="F15" s="77"/>
      <c r="G15" s="166" t="s">
        <v>80</v>
      </c>
      <c r="H15" s="75"/>
      <c r="I15" s="77"/>
      <c r="J15" s="79">
        <v>1030.5999999999999</v>
      </c>
      <c r="K15" s="167"/>
      <c r="L15" s="168" t="s">
        <v>171</v>
      </c>
      <c r="M15" s="169">
        <f t="shared" si="0"/>
        <v>0</v>
      </c>
      <c r="N15" s="170">
        <v>1030.5999999999999</v>
      </c>
      <c r="O15" s="171">
        <f t="shared" si="1"/>
        <v>0</v>
      </c>
      <c r="P15">
        <f t="shared" si="2"/>
        <v>0</v>
      </c>
    </row>
    <row r="16" spans="1:16">
      <c r="A16" s="165">
        <v>56</v>
      </c>
      <c r="B16" s="75" t="s">
        <v>171</v>
      </c>
      <c r="C16" s="76" t="s">
        <v>830</v>
      </c>
      <c r="D16" s="77" t="s">
        <v>835</v>
      </c>
      <c r="E16" s="78"/>
      <c r="F16" s="77"/>
      <c r="G16" s="166" t="s">
        <v>80</v>
      </c>
      <c r="H16" s="75"/>
      <c r="I16" s="77"/>
      <c r="J16" s="79">
        <v>138.76</v>
      </c>
      <c r="K16" s="167"/>
      <c r="L16" s="168" t="s">
        <v>171</v>
      </c>
      <c r="M16" s="169">
        <f t="shared" si="0"/>
        <v>0</v>
      </c>
      <c r="N16" s="170">
        <v>138.76</v>
      </c>
      <c r="O16" s="171">
        <f t="shared" si="1"/>
        <v>0</v>
      </c>
      <c r="P16">
        <f t="shared" si="2"/>
        <v>0</v>
      </c>
    </row>
    <row r="17" spans="1:16">
      <c r="A17" s="165">
        <v>57</v>
      </c>
      <c r="B17" s="75" t="s">
        <v>171</v>
      </c>
      <c r="C17" s="76" t="s">
        <v>836</v>
      </c>
      <c r="D17" s="77" t="s">
        <v>837</v>
      </c>
      <c r="E17" s="78"/>
      <c r="F17" s="77"/>
      <c r="G17" s="166" t="s">
        <v>80</v>
      </c>
      <c r="H17" s="75"/>
      <c r="I17" s="77"/>
      <c r="J17" s="79">
        <v>4990.8599999999997</v>
      </c>
      <c r="K17" s="167"/>
      <c r="L17" s="168" t="s">
        <v>171</v>
      </c>
      <c r="M17" s="169">
        <f t="shared" si="0"/>
        <v>0</v>
      </c>
      <c r="N17" s="170">
        <v>4990.8599999999997</v>
      </c>
      <c r="O17" s="171">
        <f t="shared" si="1"/>
        <v>0</v>
      </c>
      <c r="P17">
        <f t="shared" si="2"/>
        <v>0</v>
      </c>
    </row>
    <row r="18" spans="1:16">
      <c r="A18" s="165">
        <v>58</v>
      </c>
      <c r="B18" s="75" t="s">
        <v>171</v>
      </c>
      <c r="C18" s="76" t="s">
        <v>836</v>
      </c>
      <c r="D18" s="77" t="s">
        <v>837</v>
      </c>
      <c r="E18" s="78"/>
      <c r="F18" s="77"/>
      <c r="G18" s="166" t="s">
        <v>80</v>
      </c>
      <c r="H18" s="75"/>
      <c r="I18" s="77"/>
      <c r="J18" s="79">
        <v>782.2</v>
      </c>
      <c r="K18" s="167"/>
      <c r="L18" s="168" t="s">
        <v>171</v>
      </c>
      <c r="M18" s="169">
        <f t="shared" si="0"/>
        <v>0</v>
      </c>
      <c r="N18" s="170">
        <v>782.2</v>
      </c>
      <c r="O18" s="171">
        <f t="shared" si="1"/>
        <v>0</v>
      </c>
      <c r="P18">
        <f t="shared" si="2"/>
        <v>0</v>
      </c>
    </row>
    <row r="19" spans="1:16">
      <c r="A19" s="165">
        <v>59</v>
      </c>
      <c r="B19" s="75" t="s">
        <v>171</v>
      </c>
      <c r="C19" s="76" t="s">
        <v>838</v>
      </c>
      <c r="D19" s="77" t="s">
        <v>837</v>
      </c>
      <c r="E19" s="78"/>
      <c r="F19" s="77"/>
      <c r="G19" s="166" t="s">
        <v>80</v>
      </c>
      <c r="H19" s="75"/>
      <c r="I19" s="77"/>
      <c r="J19" s="79">
        <v>534.91999999999996</v>
      </c>
      <c r="K19" s="167"/>
      <c r="L19" s="168" t="s">
        <v>171</v>
      </c>
      <c r="M19" s="169">
        <f t="shared" si="0"/>
        <v>0</v>
      </c>
      <c r="N19" s="170">
        <v>534.91999999999996</v>
      </c>
      <c r="O19" s="171">
        <f t="shared" si="1"/>
        <v>0</v>
      </c>
      <c r="P19">
        <f t="shared" si="2"/>
        <v>0</v>
      </c>
    </row>
    <row r="20" spans="1:16">
      <c r="A20" s="165">
        <v>60</v>
      </c>
      <c r="B20" s="75" t="s">
        <v>171</v>
      </c>
      <c r="C20" s="76" t="s">
        <v>838</v>
      </c>
      <c r="D20" s="77" t="s">
        <v>837</v>
      </c>
      <c r="E20" s="78"/>
      <c r="F20" s="77"/>
      <c r="G20" s="166" t="s">
        <v>80</v>
      </c>
      <c r="H20" s="75"/>
      <c r="I20" s="77"/>
      <c r="J20" s="79">
        <v>5999.62</v>
      </c>
      <c r="K20" s="167"/>
      <c r="L20" s="168" t="s">
        <v>171</v>
      </c>
      <c r="M20" s="169">
        <f t="shared" si="0"/>
        <v>0</v>
      </c>
      <c r="N20" s="170">
        <v>5999.62</v>
      </c>
      <c r="O20" s="171">
        <f t="shared" si="1"/>
        <v>0</v>
      </c>
      <c r="P20">
        <f t="shared" si="2"/>
        <v>0</v>
      </c>
    </row>
    <row r="21" spans="1:16">
      <c r="A21" s="165">
        <v>61</v>
      </c>
      <c r="B21" s="75" t="s">
        <v>171</v>
      </c>
      <c r="C21" s="76" t="s">
        <v>838</v>
      </c>
      <c r="D21" s="77" t="s">
        <v>837</v>
      </c>
      <c r="E21" s="78"/>
      <c r="F21" s="77"/>
      <c r="G21" s="166" t="s">
        <v>80</v>
      </c>
      <c r="H21" s="75"/>
      <c r="I21" s="77"/>
      <c r="J21" s="79">
        <v>84.84</v>
      </c>
      <c r="K21" s="167"/>
      <c r="L21" s="168" t="s">
        <v>171</v>
      </c>
      <c r="M21" s="169">
        <f t="shared" si="0"/>
        <v>0</v>
      </c>
      <c r="N21" s="170">
        <v>84.84</v>
      </c>
      <c r="O21" s="171">
        <f t="shared" si="1"/>
        <v>0</v>
      </c>
      <c r="P21">
        <f t="shared" si="2"/>
        <v>0</v>
      </c>
    </row>
    <row r="22" spans="1:16">
      <c r="A22" s="165">
        <v>62</v>
      </c>
      <c r="B22" s="75" t="s">
        <v>171</v>
      </c>
      <c r="C22" s="76" t="s">
        <v>838</v>
      </c>
      <c r="D22" s="77" t="s">
        <v>837</v>
      </c>
      <c r="E22" s="78"/>
      <c r="F22" s="77"/>
      <c r="G22" s="166" t="s">
        <v>80</v>
      </c>
      <c r="H22" s="75"/>
      <c r="I22" s="77"/>
      <c r="J22" s="79">
        <v>1446.49</v>
      </c>
      <c r="K22" s="167"/>
      <c r="L22" s="168" t="s">
        <v>171</v>
      </c>
      <c r="M22" s="169">
        <f t="shared" si="0"/>
        <v>0</v>
      </c>
      <c r="N22" s="170">
        <v>1446.49</v>
      </c>
      <c r="O22" s="171">
        <f t="shared" si="1"/>
        <v>0</v>
      </c>
      <c r="P22">
        <f t="shared" si="2"/>
        <v>0</v>
      </c>
    </row>
    <row r="23" spans="1:16">
      <c r="A23" s="165">
        <v>63</v>
      </c>
      <c r="B23" s="75" t="s">
        <v>171</v>
      </c>
      <c r="C23" s="76" t="s">
        <v>838</v>
      </c>
      <c r="D23" s="77" t="s">
        <v>837</v>
      </c>
      <c r="E23" s="78"/>
      <c r="F23" s="77"/>
      <c r="G23" s="166" t="s">
        <v>80</v>
      </c>
      <c r="H23" s="75"/>
      <c r="I23" s="77"/>
      <c r="J23" s="79">
        <v>1849.32</v>
      </c>
      <c r="K23" s="167"/>
      <c r="L23" s="168" t="s">
        <v>171</v>
      </c>
      <c r="M23" s="169">
        <f t="shared" si="0"/>
        <v>0</v>
      </c>
      <c r="N23" s="170">
        <v>1849.32</v>
      </c>
      <c r="O23" s="171">
        <f t="shared" si="1"/>
        <v>0</v>
      </c>
      <c r="P23">
        <f t="shared" si="2"/>
        <v>0</v>
      </c>
    </row>
    <row r="24" spans="1:16">
      <c r="A24" s="165">
        <v>64</v>
      </c>
      <c r="B24" s="75" t="s">
        <v>171</v>
      </c>
      <c r="C24" s="76" t="s">
        <v>838</v>
      </c>
      <c r="D24" s="77" t="s">
        <v>837</v>
      </c>
      <c r="E24" s="78"/>
      <c r="F24" s="77"/>
      <c r="G24" s="166" t="s">
        <v>80</v>
      </c>
      <c r="H24" s="75"/>
      <c r="I24" s="77"/>
      <c r="J24" s="79">
        <v>1028.03</v>
      </c>
      <c r="K24" s="167"/>
      <c r="L24" s="168" t="s">
        <v>171</v>
      </c>
      <c r="M24" s="169">
        <f t="shared" si="0"/>
        <v>0</v>
      </c>
      <c r="N24" s="170">
        <v>1028.03</v>
      </c>
      <c r="O24" s="171">
        <f t="shared" si="1"/>
        <v>0</v>
      </c>
      <c r="P24">
        <f t="shared" si="2"/>
        <v>0</v>
      </c>
    </row>
    <row r="25" spans="1:16">
      <c r="A25" s="165">
        <v>65</v>
      </c>
      <c r="B25" s="75" t="s">
        <v>171</v>
      </c>
      <c r="C25" s="76" t="s">
        <v>839</v>
      </c>
      <c r="D25" s="77" t="s">
        <v>840</v>
      </c>
      <c r="E25" s="78"/>
      <c r="F25" s="77"/>
      <c r="G25" s="166" t="s">
        <v>80</v>
      </c>
      <c r="H25" s="75"/>
      <c r="I25" s="77"/>
      <c r="J25" s="79">
        <v>7.33</v>
      </c>
      <c r="K25" s="167"/>
      <c r="L25" s="168" t="s">
        <v>171</v>
      </c>
      <c r="M25" s="169">
        <f t="shared" si="0"/>
        <v>0</v>
      </c>
      <c r="N25" s="170">
        <v>7.33</v>
      </c>
      <c r="O25" s="171">
        <f t="shared" si="1"/>
        <v>0</v>
      </c>
      <c r="P25">
        <f t="shared" si="2"/>
        <v>0</v>
      </c>
    </row>
    <row r="26" spans="1:16">
      <c r="A26" s="165">
        <v>66</v>
      </c>
      <c r="B26" s="75" t="s">
        <v>171</v>
      </c>
      <c r="C26" s="76" t="s">
        <v>841</v>
      </c>
      <c r="D26" s="77" t="s">
        <v>842</v>
      </c>
      <c r="E26" s="78"/>
      <c r="F26" s="77"/>
      <c r="G26" s="166" t="s">
        <v>80</v>
      </c>
      <c r="H26" s="75"/>
      <c r="I26" s="77"/>
      <c r="J26" s="79">
        <v>1.6</v>
      </c>
      <c r="K26" s="167"/>
      <c r="L26" s="168" t="s">
        <v>171</v>
      </c>
      <c r="M26" s="169">
        <f t="shared" si="0"/>
        <v>0</v>
      </c>
      <c r="N26" s="170">
        <v>1.6</v>
      </c>
      <c r="O26" s="171">
        <f t="shared" si="1"/>
        <v>0</v>
      </c>
      <c r="P26">
        <f t="shared" si="2"/>
        <v>0</v>
      </c>
    </row>
    <row r="27" spans="1:16">
      <c r="A27" s="165">
        <v>69</v>
      </c>
      <c r="B27" s="75" t="s">
        <v>843</v>
      </c>
      <c r="C27" s="76" t="s">
        <v>844</v>
      </c>
      <c r="D27" s="77" t="s">
        <v>845</v>
      </c>
      <c r="E27" s="78"/>
      <c r="F27" s="77"/>
      <c r="G27" s="166" t="s">
        <v>80</v>
      </c>
      <c r="H27" s="75"/>
      <c r="I27" s="77"/>
      <c r="J27" s="79">
        <v>6.99</v>
      </c>
      <c r="K27" s="167"/>
      <c r="L27" s="168" t="s">
        <v>843</v>
      </c>
      <c r="M27" s="169">
        <f t="shared" si="0"/>
        <v>0</v>
      </c>
      <c r="N27" s="170">
        <v>6.99</v>
      </c>
      <c r="O27" s="171">
        <f t="shared" si="1"/>
        <v>0</v>
      </c>
      <c r="P27">
        <f t="shared" si="2"/>
        <v>0</v>
      </c>
    </row>
    <row r="28" spans="1:16">
      <c r="A28" s="165">
        <v>70</v>
      </c>
      <c r="B28" s="75" t="s">
        <v>843</v>
      </c>
      <c r="C28" s="76" t="s">
        <v>846</v>
      </c>
      <c r="D28" s="77" t="s">
        <v>847</v>
      </c>
      <c r="E28" s="78"/>
      <c r="F28" s="77"/>
      <c r="G28" s="166" t="s">
        <v>80</v>
      </c>
      <c r="H28" s="75"/>
      <c r="I28" s="77"/>
      <c r="J28" s="79">
        <v>150</v>
      </c>
      <c r="K28" s="167"/>
      <c r="L28" s="168" t="s">
        <v>843</v>
      </c>
      <c r="M28" s="169">
        <f t="shared" si="0"/>
        <v>0</v>
      </c>
      <c r="N28" s="170">
        <v>150</v>
      </c>
      <c r="O28" s="171">
        <f t="shared" si="1"/>
        <v>0</v>
      </c>
      <c r="P28">
        <f t="shared" si="2"/>
        <v>0</v>
      </c>
    </row>
    <row r="29" spans="1:16">
      <c r="A29" s="165">
        <v>71</v>
      </c>
      <c r="B29" s="75" t="s">
        <v>843</v>
      </c>
      <c r="C29" s="76" t="s">
        <v>848</v>
      </c>
      <c r="D29" s="77" t="s">
        <v>849</v>
      </c>
      <c r="E29" s="78"/>
      <c r="F29" s="77"/>
      <c r="G29" s="166" t="s">
        <v>80</v>
      </c>
      <c r="H29" s="75"/>
      <c r="I29" s="77"/>
      <c r="J29" s="79">
        <v>466.1</v>
      </c>
      <c r="K29" s="167"/>
      <c r="L29" s="168" t="s">
        <v>843</v>
      </c>
      <c r="M29" s="169">
        <f t="shared" si="0"/>
        <v>0</v>
      </c>
      <c r="N29" s="170">
        <v>466.1</v>
      </c>
      <c r="O29" s="171">
        <f t="shared" si="1"/>
        <v>0</v>
      </c>
      <c r="P29">
        <f t="shared" si="2"/>
        <v>0</v>
      </c>
    </row>
    <row r="30" spans="1:16">
      <c r="A30" s="165">
        <v>73</v>
      </c>
      <c r="B30" s="75" t="s">
        <v>208</v>
      </c>
      <c r="C30" s="76" t="s">
        <v>396</v>
      </c>
      <c r="D30" s="77" t="s">
        <v>394</v>
      </c>
      <c r="E30" s="78"/>
      <c r="F30" s="77"/>
      <c r="G30" s="166" t="s">
        <v>395</v>
      </c>
      <c r="H30" s="75"/>
      <c r="I30" s="77"/>
      <c r="J30" s="79">
        <v>356.99</v>
      </c>
      <c r="K30" s="167"/>
      <c r="L30" s="168" t="s">
        <v>208</v>
      </c>
      <c r="M30" s="169">
        <f t="shared" si="0"/>
        <v>0</v>
      </c>
      <c r="N30" s="170">
        <v>356.99</v>
      </c>
      <c r="O30" s="171">
        <f t="shared" si="1"/>
        <v>0</v>
      </c>
      <c r="P30">
        <f t="shared" si="2"/>
        <v>0</v>
      </c>
    </row>
    <row r="31" spans="1:16">
      <c r="A31" s="165">
        <v>74</v>
      </c>
      <c r="B31" s="75" t="s">
        <v>208</v>
      </c>
      <c r="C31" s="76" t="s">
        <v>396</v>
      </c>
      <c r="D31" s="77" t="s">
        <v>394</v>
      </c>
      <c r="E31" s="78"/>
      <c r="F31" s="77"/>
      <c r="G31" s="166" t="s">
        <v>395</v>
      </c>
      <c r="H31" s="75"/>
      <c r="I31" s="77"/>
      <c r="J31" s="79">
        <v>16</v>
      </c>
      <c r="K31" s="167"/>
      <c r="L31" s="168" t="s">
        <v>208</v>
      </c>
      <c r="M31" s="169">
        <f t="shared" si="0"/>
        <v>0</v>
      </c>
      <c r="N31" s="170">
        <v>16</v>
      </c>
      <c r="O31" s="171">
        <f t="shared" si="1"/>
        <v>0</v>
      </c>
      <c r="P31">
        <f t="shared" si="2"/>
        <v>0</v>
      </c>
    </row>
    <row r="32" spans="1:16">
      <c r="A32" s="165">
        <v>75</v>
      </c>
      <c r="B32" s="75" t="s">
        <v>208</v>
      </c>
      <c r="C32" s="76" t="s">
        <v>850</v>
      </c>
      <c r="D32" s="77" t="s">
        <v>851</v>
      </c>
      <c r="E32" s="78"/>
      <c r="F32" s="77"/>
      <c r="G32" s="166" t="s">
        <v>80</v>
      </c>
      <c r="H32" s="75"/>
      <c r="I32" s="77"/>
      <c r="J32" s="79">
        <v>142.53</v>
      </c>
      <c r="K32" s="167"/>
      <c r="L32" s="168" t="s">
        <v>208</v>
      </c>
      <c r="M32" s="169">
        <f t="shared" si="0"/>
        <v>0</v>
      </c>
      <c r="N32" s="170">
        <v>142.53</v>
      </c>
      <c r="O32" s="171">
        <f t="shared" si="1"/>
        <v>0</v>
      </c>
      <c r="P32">
        <f t="shared" si="2"/>
        <v>0</v>
      </c>
    </row>
    <row r="33" spans="1:16">
      <c r="A33" s="165">
        <v>76</v>
      </c>
      <c r="B33" s="75" t="s">
        <v>208</v>
      </c>
      <c r="C33" s="76" t="s">
        <v>850</v>
      </c>
      <c r="D33" s="77" t="s">
        <v>851</v>
      </c>
      <c r="E33" s="78"/>
      <c r="F33" s="77"/>
      <c r="G33" s="166" t="s">
        <v>80</v>
      </c>
      <c r="H33" s="75"/>
      <c r="I33" s="77"/>
      <c r="J33" s="79">
        <v>3275.17</v>
      </c>
      <c r="K33" s="167"/>
      <c r="L33" s="168" t="s">
        <v>208</v>
      </c>
      <c r="M33" s="169">
        <f t="shared" si="0"/>
        <v>0</v>
      </c>
      <c r="N33" s="170">
        <v>3275.17</v>
      </c>
      <c r="O33" s="171">
        <f t="shared" si="1"/>
        <v>0</v>
      </c>
      <c r="P33">
        <f t="shared" si="2"/>
        <v>0</v>
      </c>
    </row>
    <row r="34" spans="1:16">
      <c r="A34" s="165">
        <v>89</v>
      </c>
      <c r="B34" s="75" t="s">
        <v>259</v>
      </c>
      <c r="C34" s="76" t="s">
        <v>822</v>
      </c>
      <c r="D34" s="77" t="s">
        <v>852</v>
      </c>
      <c r="E34" s="78"/>
      <c r="F34" s="77"/>
      <c r="G34" s="166" t="s">
        <v>80</v>
      </c>
      <c r="H34" s="75"/>
      <c r="I34" s="77"/>
      <c r="J34" s="79">
        <v>142.72</v>
      </c>
      <c r="K34" s="167"/>
      <c r="L34" s="168" t="s">
        <v>259</v>
      </c>
      <c r="M34" s="169">
        <f t="shared" si="0"/>
        <v>0</v>
      </c>
      <c r="N34" s="170">
        <v>142.72</v>
      </c>
      <c r="O34" s="171">
        <f t="shared" si="1"/>
        <v>0</v>
      </c>
      <c r="P34">
        <f t="shared" si="2"/>
        <v>0</v>
      </c>
    </row>
    <row r="35" spans="1:16">
      <c r="A35" s="165">
        <v>101</v>
      </c>
      <c r="B35" s="75" t="s">
        <v>436</v>
      </c>
      <c r="C35" s="76" t="s">
        <v>853</v>
      </c>
      <c r="D35" s="77" t="s">
        <v>854</v>
      </c>
      <c r="E35" s="78"/>
      <c r="F35" s="77"/>
      <c r="G35" s="166" t="s">
        <v>80</v>
      </c>
      <c r="H35" s="75"/>
      <c r="I35" s="77"/>
      <c r="J35" s="79">
        <v>1500</v>
      </c>
      <c r="K35" s="167"/>
      <c r="L35" s="168" t="s">
        <v>436</v>
      </c>
      <c r="M35" s="169">
        <f t="shared" si="0"/>
        <v>0</v>
      </c>
      <c r="N35" s="170">
        <v>1500</v>
      </c>
      <c r="O35" s="171">
        <f t="shared" si="1"/>
        <v>0</v>
      </c>
      <c r="P35">
        <f t="shared" si="2"/>
        <v>0</v>
      </c>
    </row>
    <row r="36" spans="1:16">
      <c r="A36" s="165">
        <v>102</v>
      </c>
      <c r="B36" s="75" t="s">
        <v>436</v>
      </c>
      <c r="C36" s="76" t="s">
        <v>853</v>
      </c>
      <c r="D36" s="77" t="s">
        <v>855</v>
      </c>
      <c r="E36" s="78"/>
      <c r="F36" s="77"/>
      <c r="G36" s="166" t="s">
        <v>80</v>
      </c>
      <c r="H36" s="75"/>
      <c r="I36" s="77"/>
      <c r="J36" s="79">
        <v>1201.17</v>
      </c>
      <c r="K36" s="167"/>
      <c r="L36" s="168" t="s">
        <v>436</v>
      </c>
      <c r="M36" s="169">
        <f t="shared" si="0"/>
        <v>0</v>
      </c>
      <c r="N36" s="170">
        <v>1201.17</v>
      </c>
      <c r="O36" s="171">
        <f t="shared" si="1"/>
        <v>0</v>
      </c>
      <c r="P36">
        <f t="shared" si="2"/>
        <v>0</v>
      </c>
    </row>
    <row r="37" spans="1:16">
      <c r="A37" s="165">
        <v>103</v>
      </c>
      <c r="B37" s="75" t="s">
        <v>856</v>
      </c>
      <c r="C37" s="76" t="s">
        <v>825</v>
      </c>
      <c r="D37" s="77" t="s">
        <v>857</v>
      </c>
      <c r="E37" s="78"/>
      <c r="F37" s="77"/>
      <c r="G37" s="166" t="s">
        <v>827</v>
      </c>
      <c r="H37" s="75"/>
      <c r="I37" s="77"/>
      <c r="J37" s="79">
        <v>652.54</v>
      </c>
      <c r="K37" s="167"/>
      <c r="L37" s="168" t="s">
        <v>856</v>
      </c>
      <c r="M37" s="169">
        <f t="shared" si="0"/>
        <v>0</v>
      </c>
      <c r="N37" s="170">
        <v>652.54</v>
      </c>
      <c r="O37" s="171">
        <f t="shared" si="1"/>
        <v>0</v>
      </c>
      <c r="P37">
        <f t="shared" si="2"/>
        <v>0</v>
      </c>
    </row>
    <row r="38" spans="1:16">
      <c r="A38" s="165">
        <v>104</v>
      </c>
      <c r="B38" s="75" t="s">
        <v>856</v>
      </c>
      <c r="C38" s="76" t="s">
        <v>825</v>
      </c>
      <c r="D38" s="77" t="s">
        <v>858</v>
      </c>
      <c r="E38" s="78"/>
      <c r="F38" s="77"/>
      <c r="G38" s="166" t="s">
        <v>357</v>
      </c>
      <c r="H38" s="75"/>
      <c r="I38" s="77"/>
      <c r="J38" s="79">
        <v>1574.85</v>
      </c>
      <c r="K38" s="167"/>
      <c r="L38" s="168" t="s">
        <v>856</v>
      </c>
      <c r="M38" s="169">
        <f t="shared" si="0"/>
        <v>0</v>
      </c>
      <c r="N38" s="170">
        <v>1574.85</v>
      </c>
      <c r="O38" s="171">
        <f t="shared" si="1"/>
        <v>0</v>
      </c>
      <c r="P38">
        <f t="shared" si="2"/>
        <v>0</v>
      </c>
    </row>
    <row r="39" spans="1:16">
      <c r="A39" s="165">
        <v>105</v>
      </c>
      <c r="B39" s="75" t="s">
        <v>260</v>
      </c>
      <c r="C39" s="76" t="s">
        <v>859</v>
      </c>
      <c r="D39" s="77" t="s">
        <v>860</v>
      </c>
      <c r="E39" s="78"/>
      <c r="F39" s="77"/>
      <c r="G39" s="166" t="s">
        <v>80</v>
      </c>
      <c r="H39" s="75"/>
      <c r="I39" s="77"/>
      <c r="J39" s="79">
        <v>279.36</v>
      </c>
      <c r="K39" s="167"/>
      <c r="L39" s="168" t="s">
        <v>260</v>
      </c>
      <c r="M39" s="169">
        <f t="shared" si="0"/>
        <v>0</v>
      </c>
      <c r="N39" s="170">
        <v>279.36</v>
      </c>
      <c r="O39" s="171">
        <f t="shared" si="1"/>
        <v>0</v>
      </c>
      <c r="P39">
        <f t="shared" si="2"/>
        <v>0</v>
      </c>
    </row>
    <row r="40" spans="1:16">
      <c r="A40" s="165">
        <v>123</v>
      </c>
      <c r="B40" s="75" t="s">
        <v>379</v>
      </c>
      <c r="C40" s="76" t="s">
        <v>822</v>
      </c>
      <c r="D40" s="77" t="s">
        <v>824</v>
      </c>
      <c r="E40" s="78"/>
      <c r="F40" s="77"/>
      <c r="G40" s="166" t="s">
        <v>80</v>
      </c>
      <c r="H40" s="75"/>
      <c r="I40" s="77"/>
      <c r="J40" s="79">
        <v>146.03</v>
      </c>
      <c r="K40" s="167"/>
      <c r="L40" s="168" t="s">
        <v>379</v>
      </c>
      <c r="M40" s="169">
        <f t="shared" ref="M40:M71" si="3">IF(K40&lt;&gt;"",L40-K40,0)</f>
        <v>0</v>
      </c>
      <c r="N40" s="170">
        <v>146.03</v>
      </c>
      <c r="O40" s="171">
        <f t="shared" ref="O40:O71" si="4">IF(K40&lt;&gt;"",N40*M40,0)</f>
        <v>0</v>
      </c>
      <c r="P40">
        <f t="shared" ref="P40:P71" si="5">IF(K40&lt;&gt;"",N40,0)</f>
        <v>0</v>
      </c>
    </row>
    <row r="41" spans="1:16">
      <c r="A41" s="165">
        <v>129</v>
      </c>
      <c r="B41" s="75" t="s">
        <v>379</v>
      </c>
      <c r="C41" s="76" t="s">
        <v>822</v>
      </c>
      <c r="D41" s="77" t="s">
        <v>861</v>
      </c>
      <c r="E41" s="78"/>
      <c r="F41" s="77"/>
      <c r="G41" s="166" t="s">
        <v>80</v>
      </c>
      <c r="H41" s="75"/>
      <c r="I41" s="77"/>
      <c r="J41" s="79">
        <v>154</v>
      </c>
      <c r="K41" s="167"/>
      <c r="L41" s="168" t="s">
        <v>379</v>
      </c>
      <c r="M41" s="169">
        <f t="shared" si="3"/>
        <v>0</v>
      </c>
      <c r="N41" s="170">
        <v>154</v>
      </c>
      <c r="O41" s="171">
        <f t="shared" si="4"/>
        <v>0</v>
      </c>
      <c r="P41">
        <f t="shared" si="5"/>
        <v>0</v>
      </c>
    </row>
    <row r="42" spans="1:16">
      <c r="A42" s="165">
        <v>130</v>
      </c>
      <c r="B42" s="75" t="s">
        <v>379</v>
      </c>
      <c r="C42" s="76" t="s">
        <v>822</v>
      </c>
      <c r="D42" s="77" t="s">
        <v>862</v>
      </c>
      <c r="E42" s="78"/>
      <c r="F42" s="77"/>
      <c r="G42" s="166" t="s">
        <v>80</v>
      </c>
      <c r="H42" s="75"/>
      <c r="I42" s="77"/>
      <c r="J42" s="79">
        <v>16.77</v>
      </c>
      <c r="K42" s="167"/>
      <c r="L42" s="168" t="s">
        <v>379</v>
      </c>
      <c r="M42" s="169">
        <f t="shared" si="3"/>
        <v>0</v>
      </c>
      <c r="N42" s="170">
        <v>16.77</v>
      </c>
      <c r="O42" s="171">
        <f t="shared" si="4"/>
        <v>0</v>
      </c>
      <c r="P42">
        <f t="shared" si="5"/>
        <v>0</v>
      </c>
    </row>
    <row r="43" spans="1:16">
      <c r="A43" s="165">
        <v>133</v>
      </c>
      <c r="B43" s="75" t="s">
        <v>379</v>
      </c>
      <c r="C43" s="76" t="s">
        <v>822</v>
      </c>
      <c r="D43" s="77" t="s">
        <v>863</v>
      </c>
      <c r="E43" s="78"/>
      <c r="F43" s="77"/>
      <c r="G43" s="166" t="s">
        <v>80</v>
      </c>
      <c r="H43" s="75"/>
      <c r="I43" s="77"/>
      <c r="J43" s="79">
        <v>167.28</v>
      </c>
      <c r="K43" s="167"/>
      <c r="L43" s="168" t="s">
        <v>379</v>
      </c>
      <c r="M43" s="169">
        <f t="shared" si="3"/>
        <v>0</v>
      </c>
      <c r="N43" s="170">
        <v>167.28</v>
      </c>
      <c r="O43" s="171">
        <f t="shared" si="4"/>
        <v>0</v>
      </c>
      <c r="P43">
        <f t="shared" si="5"/>
        <v>0</v>
      </c>
    </row>
    <row r="44" spans="1:16">
      <c r="A44" s="165">
        <v>141</v>
      </c>
      <c r="B44" s="75" t="s">
        <v>330</v>
      </c>
      <c r="C44" s="76" t="s">
        <v>864</v>
      </c>
      <c r="D44" s="77" t="s">
        <v>865</v>
      </c>
      <c r="E44" s="78"/>
      <c r="F44" s="77"/>
      <c r="G44" s="166" t="s">
        <v>80</v>
      </c>
      <c r="H44" s="75"/>
      <c r="I44" s="77"/>
      <c r="J44" s="79">
        <v>350</v>
      </c>
      <c r="K44" s="167"/>
      <c r="L44" s="168" t="s">
        <v>330</v>
      </c>
      <c r="M44" s="169">
        <f t="shared" si="3"/>
        <v>0</v>
      </c>
      <c r="N44" s="170">
        <v>350</v>
      </c>
      <c r="O44" s="171">
        <f t="shared" si="4"/>
        <v>0</v>
      </c>
      <c r="P44">
        <f t="shared" si="5"/>
        <v>0</v>
      </c>
    </row>
    <row r="45" spans="1:16">
      <c r="A45" s="165">
        <v>150</v>
      </c>
      <c r="B45" s="75" t="s">
        <v>343</v>
      </c>
      <c r="C45" s="76" t="s">
        <v>822</v>
      </c>
      <c r="D45" s="77" t="s">
        <v>866</v>
      </c>
      <c r="E45" s="78"/>
      <c r="F45" s="77"/>
      <c r="G45" s="166" t="s">
        <v>80</v>
      </c>
      <c r="H45" s="75"/>
      <c r="I45" s="77"/>
      <c r="J45" s="79">
        <v>48.55</v>
      </c>
      <c r="K45" s="167"/>
      <c r="L45" s="168" t="s">
        <v>343</v>
      </c>
      <c r="M45" s="169">
        <f t="shared" si="3"/>
        <v>0</v>
      </c>
      <c r="N45" s="170">
        <v>48.55</v>
      </c>
      <c r="O45" s="171">
        <f t="shared" si="4"/>
        <v>0</v>
      </c>
      <c r="P45">
        <f t="shared" si="5"/>
        <v>0</v>
      </c>
    </row>
    <row r="46" spans="1:16">
      <c r="A46" s="165">
        <v>151</v>
      </c>
      <c r="B46" s="75" t="s">
        <v>343</v>
      </c>
      <c r="C46" s="76" t="s">
        <v>822</v>
      </c>
      <c r="D46" s="77" t="s">
        <v>867</v>
      </c>
      <c r="E46" s="78"/>
      <c r="F46" s="77"/>
      <c r="G46" s="166" t="s">
        <v>80</v>
      </c>
      <c r="H46" s="75"/>
      <c r="I46" s="77"/>
      <c r="J46" s="79">
        <v>150.44</v>
      </c>
      <c r="K46" s="167"/>
      <c r="L46" s="168" t="s">
        <v>343</v>
      </c>
      <c r="M46" s="169">
        <f t="shared" si="3"/>
        <v>0</v>
      </c>
      <c r="N46" s="170">
        <v>150.44</v>
      </c>
      <c r="O46" s="171">
        <f t="shared" si="4"/>
        <v>0</v>
      </c>
      <c r="P46">
        <f t="shared" si="5"/>
        <v>0</v>
      </c>
    </row>
    <row r="47" spans="1:16">
      <c r="A47" s="165">
        <v>156</v>
      </c>
      <c r="B47" s="75" t="s">
        <v>343</v>
      </c>
      <c r="C47" s="76" t="s">
        <v>822</v>
      </c>
      <c r="D47" s="77" t="s">
        <v>868</v>
      </c>
      <c r="E47" s="78"/>
      <c r="F47" s="77"/>
      <c r="G47" s="166" t="s">
        <v>80</v>
      </c>
      <c r="H47" s="75"/>
      <c r="I47" s="77"/>
      <c r="J47" s="79">
        <v>169.41</v>
      </c>
      <c r="K47" s="167"/>
      <c r="L47" s="168" t="s">
        <v>343</v>
      </c>
      <c r="M47" s="169">
        <f t="shared" si="3"/>
        <v>0</v>
      </c>
      <c r="N47" s="170">
        <v>169.41</v>
      </c>
      <c r="O47" s="171">
        <f t="shared" si="4"/>
        <v>0</v>
      </c>
      <c r="P47">
        <f t="shared" si="5"/>
        <v>0</v>
      </c>
    </row>
    <row r="48" spans="1:16">
      <c r="A48" s="165">
        <v>161</v>
      </c>
      <c r="B48" s="75" t="s">
        <v>343</v>
      </c>
      <c r="C48" s="76" t="s">
        <v>822</v>
      </c>
      <c r="D48" s="77" t="s">
        <v>869</v>
      </c>
      <c r="E48" s="78"/>
      <c r="F48" s="77"/>
      <c r="G48" s="166" t="s">
        <v>80</v>
      </c>
      <c r="H48" s="75"/>
      <c r="I48" s="77"/>
      <c r="J48" s="79">
        <v>70.05</v>
      </c>
      <c r="K48" s="167"/>
      <c r="L48" s="168" t="s">
        <v>343</v>
      </c>
      <c r="M48" s="169">
        <f t="shared" si="3"/>
        <v>0</v>
      </c>
      <c r="N48" s="170">
        <v>70.05</v>
      </c>
      <c r="O48" s="171">
        <f t="shared" si="4"/>
        <v>0</v>
      </c>
      <c r="P48">
        <f t="shared" si="5"/>
        <v>0</v>
      </c>
    </row>
    <row r="49" spans="1:16">
      <c r="A49" s="165">
        <v>190</v>
      </c>
      <c r="B49" s="75" t="s">
        <v>336</v>
      </c>
      <c r="C49" s="76" t="s">
        <v>825</v>
      </c>
      <c r="D49" s="77" t="s">
        <v>870</v>
      </c>
      <c r="E49" s="78"/>
      <c r="F49" s="77"/>
      <c r="G49" s="166" t="s">
        <v>357</v>
      </c>
      <c r="H49" s="75"/>
      <c r="I49" s="77"/>
      <c r="J49" s="79">
        <v>1601.24</v>
      </c>
      <c r="K49" s="167"/>
      <c r="L49" s="168" t="s">
        <v>336</v>
      </c>
      <c r="M49" s="169">
        <f t="shared" si="3"/>
        <v>0</v>
      </c>
      <c r="N49" s="170">
        <v>1601.24</v>
      </c>
      <c r="O49" s="171">
        <f t="shared" si="4"/>
        <v>0</v>
      </c>
      <c r="P49">
        <f t="shared" si="5"/>
        <v>0</v>
      </c>
    </row>
    <row r="50" spans="1:16">
      <c r="A50" s="165">
        <v>191</v>
      </c>
      <c r="B50" s="75" t="s">
        <v>446</v>
      </c>
      <c r="C50" s="76" t="s">
        <v>871</v>
      </c>
      <c r="D50" s="77" t="s">
        <v>872</v>
      </c>
      <c r="E50" s="78"/>
      <c r="F50" s="77"/>
      <c r="G50" s="166" t="s">
        <v>203</v>
      </c>
      <c r="H50" s="75"/>
      <c r="I50" s="77"/>
      <c r="J50" s="79">
        <v>142.5</v>
      </c>
      <c r="K50" s="167"/>
      <c r="L50" s="168" t="s">
        <v>446</v>
      </c>
      <c r="M50" s="169">
        <f t="shared" si="3"/>
        <v>0</v>
      </c>
      <c r="N50" s="170">
        <v>142.5</v>
      </c>
      <c r="O50" s="171">
        <f t="shared" si="4"/>
        <v>0</v>
      </c>
      <c r="P50">
        <f t="shared" si="5"/>
        <v>0</v>
      </c>
    </row>
    <row r="51" spans="1:16">
      <c r="A51" s="165">
        <v>192</v>
      </c>
      <c r="B51" s="75" t="s">
        <v>446</v>
      </c>
      <c r="C51" s="76" t="s">
        <v>871</v>
      </c>
      <c r="D51" s="77" t="s">
        <v>873</v>
      </c>
      <c r="E51" s="78"/>
      <c r="F51" s="77"/>
      <c r="G51" s="166" t="s">
        <v>80</v>
      </c>
      <c r="H51" s="75"/>
      <c r="I51" s="77"/>
      <c r="J51" s="79">
        <v>205.3</v>
      </c>
      <c r="K51" s="167"/>
      <c r="L51" s="168" t="s">
        <v>446</v>
      </c>
      <c r="M51" s="169">
        <f t="shared" si="3"/>
        <v>0</v>
      </c>
      <c r="N51" s="170">
        <v>205.3</v>
      </c>
      <c r="O51" s="171">
        <f t="shared" si="4"/>
        <v>0</v>
      </c>
      <c r="P51">
        <f t="shared" si="5"/>
        <v>0</v>
      </c>
    </row>
    <row r="52" spans="1:16">
      <c r="A52" s="165">
        <v>193</v>
      </c>
      <c r="B52" s="75" t="s">
        <v>446</v>
      </c>
      <c r="C52" s="76" t="s">
        <v>871</v>
      </c>
      <c r="D52" s="77" t="s">
        <v>874</v>
      </c>
      <c r="E52" s="78"/>
      <c r="F52" s="77"/>
      <c r="G52" s="166" t="s">
        <v>80</v>
      </c>
      <c r="H52" s="75"/>
      <c r="I52" s="77"/>
      <c r="J52" s="79">
        <v>102.27</v>
      </c>
      <c r="K52" s="167"/>
      <c r="L52" s="168" t="s">
        <v>446</v>
      </c>
      <c r="M52" s="169">
        <f t="shared" si="3"/>
        <v>0</v>
      </c>
      <c r="N52" s="170">
        <v>102.27</v>
      </c>
      <c r="O52" s="171">
        <f t="shared" si="4"/>
        <v>0</v>
      </c>
      <c r="P52">
        <f t="shared" si="5"/>
        <v>0</v>
      </c>
    </row>
    <row r="53" spans="1:16">
      <c r="A53" s="165">
        <v>199</v>
      </c>
      <c r="B53" s="75" t="s">
        <v>404</v>
      </c>
      <c r="C53" s="76" t="s">
        <v>822</v>
      </c>
      <c r="D53" s="77" t="s">
        <v>875</v>
      </c>
      <c r="E53" s="78"/>
      <c r="F53" s="77"/>
      <c r="G53" s="166" t="s">
        <v>80</v>
      </c>
      <c r="H53" s="75"/>
      <c r="I53" s="77"/>
      <c r="J53" s="79">
        <v>146.03</v>
      </c>
      <c r="K53" s="167"/>
      <c r="L53" s="168" t="s">
        <v>404</v>
      </c>
      <c r="M53" s="169">
        <f t="shared" si="3"/>
        <v>0</v>
      </c>
      <c r="N53" s="170">
        <v>146.03</v>
      </c>
      <c r="O53" s="171">
        <f t="shared" si="4"/>
        <v>0</v>
      </c>
      <c r="P53">
        <f t="shared" si="5"/>
        <v>0</v>
      </c>
    </row>
    <row r="54" spans="1:16">
      <c r="A54" s="165">
        <v>210</v>
      </c>
      <c r="B54" s="75" t="s">
        <v>404</v>
      </c>
      <c r="C54" s="76" t="s">
        <v>825</v>
      </c>
      <c r="D54" s="77" t="s">
        <v>876</v>
      </c>
      <c r="E54" s="78"/>
      <c r="F54" s="77"/>
      <c r="G54" s="166" t="s">
        <v>357</v>
      </c>
      <c r="H54" s="75"/>
      <c r="I54" s="77"/>
      <c r="J54" s="79">
        <v>859.38</v>
      </c>
      <c r="K54" s="167"/>
      <c r="L54" s="168" t="s">
        <v>404</v>
      </c>
      <c r="M54" s="169">
        <f t="shared" si="3"/>
        <v>0</v>
      </c>
      <c r="N54" s="170">
        <v>859.38</v>
      </c>
      <c r="O54" s="171">
        <f t="shared" si="4"/>
        <v>0</v>
      </c>
      <c r="P54">
        <f t="shared" si="5"/>
        <v>0</v>
      </c>
    </row>
    <row r="55" spans="1:16">
      <c r="A55" s="165">
        <v>226</v>
      </c>
      <c r="B55" s="75" t="s">
        <v>441</v>
      </c>
      <c r="C55" s="76" t="s">
        <v>822</v>
      </c>
      <c r="D55" s="77" t="s">
        <v>824</v>
      </c>
      <c r="E55" s="78"/>
      <c r="F55" s="77"/>
      <c r="G55" s="166" t="s">
        <v>80</v>
      </c>
      <c r="H55" s="75"/>
      <c r="I55" s="77"/>
      <c r="J55" s="79">
        <v>146.03</v>
      </c>
      <c r="K55" s="167"/>
      <c r="L55" s="168" t="s">
        <v>441</v>
      </c>
      <c r="M55" s="169">
        <f t="shared" si="3"/>
        <v>0</v>
      </c>
      <c r="N55" s="170">
        <v>146.03</v>
      </c>
      <c r="O55" s="171">
        <f t="shared" si="4"/>
        <v>0</v>
      </c>
      <c r="P55">
        <f t="shared" si="5"/>
        <v>0</v>
      </c>
    </row>
    <row r="56" spans="1:16">
      <c r="A56" s="165">
        <v>235</v>
      </c>
      <c r="B56" s="75" t="s">
        <v>441</v>
      </c>
      <c r="C56" s="76" t="s">
        <v>877</v>
      </c>
      <c r="D56" s="77" t="s">
        <v>878</v>
      </c>
      <c r="E56" s="78"/>
      <c r="F56" s="77"/>
      <c r="G56" s="166" t="s">
        <v>80</v>
      </c>
      <c r="H56" s="75"/>
      <c r="I56" s="77"/>
      <c r="J56" s="79">
        <v>150</v>
      </c>
      <c r="K56" s="167"/>
      <c r="L56" s="168" t="s">
        <v>441</v>
      </c>
      <c r="M56" s="169">
        <f t="shared" si="3"/>
        <v>0</v>
      </c>
      <c r="N56" s="170">
        <v>150</v>
      </c>
      <c r="O56" s="171">
        <f t="shared" si="4"/>
        <v>0</v>
      </c>
      <c r="P56">
        <f t="shared" si="5"/>
        <v>0</v>
      </c>
    </row>
    <row r="57" spans="1:16">
      <c r="A57" s="165">
        <v>245</v>
      </c>
      <c r="B57" s="75" t="s">
        <v>387</v>
      </c>
      <c r="C57" s="76" t="s">
        <v>822</v>
      </c>
      <c r="D57" s="77" t="s">
        <v>824</v>
      </c>
      <c r="E57" s="78"/>
      <c r="F57" s="77"/>
      <c r="G57" s="166" t="s">
        <v>80</v>
      </c>
      <c r="H57" s="75"/>
      <c r="I57" s="77"/>
      <c r="J57" s="79">
        <v>146.03</v>
      </c>
      <c r="K57" s="167"/>
      <c r="L57" s="168" t="s">
        <v>387</v>
      </c>
      <c r="M57" s="169">
        <f t="shared" si="3"/>
        <v>0</v>
      </c>
      <c r="N57" s="170">
        <v>146.03</v>
      </c>
      <c r="O57" s="171">
        <f t="shared" si="4"/>
        <v>0</v>
      </c>
      <c r="P57">
        <f t="shared" si="5"/>
        <v>0</v>
      </c>
    </row>
    <row r="58" spans="1:16">
      <c r="A58" s="165">
        <v>274</v>
      </c>
      <c r="B58" s="75" t="s">
        <v>543</v>
      </c>
      <c r="C58" s="76" t="s">
        <v>822</v>
      </c>
      <c r="D58" s="77" t="s">
        <v>824</v>
      </c>
      <c r="E58" s="78"/>
      <c r="F58" s="77"/>
      <c r="G58" s="166" t="s">
        <v>80</v>
      </c>
      <c r="H58" s="75"/>
      <c r="I58" s="77"/>
      <c r="J58" s="79">
        <v>146.03</v>
      </c>
      <c r="K58" s="167"/>
      <c r="L58" s="168" t="s">
        <v>543</v>
      </c>
      <c r="M58" s="169">
        <f t="shared" si="3"/>
        <v>0</v>
      </c>
      <c r="N58" s="170">
        <v>146.03</v>
      </c>
      <c r="O58" s="171">
        <f t="shared" si="4"/>
        <v>0</v>
      </c>
      <c r="P58">
        <f t="shared" si="5"/>
        <v>0</v>
      </c>
    </row>
    <row r="59" spans="1:16">
      <c r="A59" s="165">
        <v>280</v>
      </c>
      <c r="B59" s="75" t="s">
        <v>543</v>
      </c>
      <c r="C59" s="76" t="s">
        <v>822</v>
      </c>
      <c r="D59" s="77" t="s">
        <v>879</v>
      </c>
      <c r="E59" s="78"/>
      <c r="F59" s="77"/>
      <c r="G59" s="166" t="s">
        <v>80</v>
      </c>
      <c r="H59" s="75"/>
      <c r="I59" s="77"/>
      <c r="J59" s="79">
        <v>85</v>
      </c>
      <c r="K59" s="167"/>
      <c r="L59" s="168" t="s">
        <v>543</v>
      </c>
      <c r="M59" s="169">
        <f t="shared" si="3"/>
        <v>0</v>
      </c>
      <c r="N59" s="170">
        <v>85</v>
      </c>
      <c r="O59" s="171">
        <f t="shared" si="4"/>
        <v>0</v>
      </c>
      <c r="P59">
        <f t="shared" si="5"/>
        <v>0</v>
      </c>
    </row>
    <row r="60" spans="1:16">
      <c r="A60" s="165">
        <v>306</v>
      </c>
      <c r="B60" s="75" t="s">
        <v>589</v>
      </c>
      <c r="C60" s="76" t="s">
        <v>825</v>
      </c>
      <c r="D60" s="77" t="s">
        <v>880</v>
      </c>
      <c r="E60" s="78"/>
      <c r="F60" s="77"/>
      <c r="G60" s="166" t="s">
        <v>357</v>
      </c>
      <c r="H60" s="75"/>
      <c r="I60" s="77"/>
      <c r="J60" s="79">
        <v>2740.97</v>
      </c>
      <c r="K60" s="167"/>
      <c r="L60" s="168" t="s">
        <v>589</v>
      </c>
      <c r="M60" s="169">
        <f t="shared" si="3"/>
        <v>0</v>
      </c>
      <c r="N60" s="170">
        <v>2740.97</v>
      </c>
      <c r="O60" s="171">
        <f t="shared" si="4"/>
        <v>0</v>
      </c>
      <c r="P60">
        <f t="shared" si="5"/>
        <v>0</v>
      </c>
    </row>
    <row r="61" spans="1:16">
      <c r="A61" s="165">
        <v>313</v>
      </c>
      <c r="B61" s="75" t="s">
        <v>881</v>
      </c>
      <c r="C61" s="76" t="s">
        <v>822</v>
      </c>
      <c r="D61" s="77" t="s">
        <v>824</v>
      </c>
      <c r="E61" s="78"/>
      <c r="F61" s="77"/>
      <c r="G61" s="166" t="s">
        <v>80</v>
      </c>
      <c r="H61" s="75"/>
      <c r="I61" s="77"/>
      <c r="J61" s="79">
        <v>146.03</v>
      </c>
      <c r="K61" s="167"/>
      <c r="L61" s="168" t="s">
        <v>881</v>
      </c>
      <c r="M61" s="169">
        <f t="shared" si="3"/>
        <v>0</v>
      </c>
      <c r="N61" s="170">
        <v>146.03</v>
      </c>
      <c r="O61" s="171">
        <f t="shared" si="4"/>
        <v>0</v>
      </c>
      <c r="P61">
        <f t="shared" si="5"/>
        <v>0</v>
      </c>
    </row>
    <row r="62" spans="1:16">
      <c r="A62" s="165">
        <v>320</v>
      </c>
      <c r="B62" s="75" t="s">
        <v>881</v>
      </c>
      <c r="C62" s="76" t="s">
        <v>882</v>
      </c>
      <c r="D62" s="77" t="s">
        <v>883</v>
      </c>
      <c r="E62" s="78"/>
      <c r="F62" s="77"/>
      <c r="G62" s="166" t="s">
        <v>80</v>
      </c>
      <c r="H62" s="75"/>
      <c r="I62" s="77"/>
      <c r="J62" s="79">
        <v>1387.65</v>
      </c>
      <c r="K62" s="167"/>
      <c r="L62" s="168" t="s">
        <v>881</v>
      </c>
      <c r="M62" s="169">
        <f t="shared" si="3"/>
        <v>0</v>
      </c>
      <c r="N62" s="170">
        <v>1387.65</v>
      </c>
      <c r="O62" s="171">
        <f t="shared" si="4"/>
        <v>0</v>
      </c>
      <c r="P62">
        <f t="shared" si="5"/>
        <v>0</v>
      </c>
    </row>
    <row r="63" spans="1:16">
      <c r="A63" s="165">
        <v>321</v>
      </c>
      <c r="B63" s="75" t="s">
        <v>652</v>
      </c>
      <c r="C63" s="76" t="s">
        <v>830</v>
      </c>
      <c r="D63" s="77" t="s">
        <v>884</v>
      </c>
      <c r="E63" s="78"/>
      <c r="F63" s="77"/>
      <c r="G63" s="166" t="s">
        <v>80</v>
      </c>
      <c r="H63" s="75"/>
      <c r="I63" s="77"/>
      <c r="J63" s="79">
        <v>1179.25</v>
      </c>
      <c r="K63" s="167"/>
      <c r="L63" s="168" t="s">
        <v>652</v>
      </c>
      <c r="M63" s="169">
        <f t="shared" si="3"/>
        <v>0</v>
      </c>
      <c r="N63" s="170">
        <v>1179.25</v>
      </c>
      <c r="O63" s="171">
        <f t="shared" si="4"/>
        <v>0</v>
      </c>
      <c r="P63">
        <f t="shared" si="5"/>
        <v>0</v>
      </c>
    </row>
    <row r="64" spans="1:16">
      <c r="A64" s="165">
        <v>322</v>
      </c>
      <c r="B64" s="75" t="s">
        <v>666</v>
      </c>
      <c r="C64" s="76" t="s">
        <v>885</v>
      </c>
      <c r="D64" s="77" t="s">
        <v>886</v>
      </c>
      <c r="E64" s="78"/>
      <c r="F64" s="77"/>
      <c r="G64" s="166" t="s">
        <v>80</v>
      </c>
      <c r="H64" s="75"/>
      <c r="I64" s="77"/>
      <c r="J64" s="79">
        <v>300</v>
      </c>
      <c r="K64" s="167"/>
      <c r="L64" s="168" t="s">
        <v>666</v>
      </c>
      <c r="M64" s="169">
        <f t="shared" si="3"/>
        <v>0</v>
      </c>
      <c r="N64" s="170">
        <v>300</v>
      </c>
      <c r="O64" s="171">
        <f t="shared" si="4"/>
        <v>0</v>
      </c>
      <c r="P64">
        <f t="shared" si="5"/>
        <v>0</v>
      </c>
    </row>
    <row r="65" spans="1:16">
      <c r="A65" s="165">
        <v>323</v>
      </c>
      <c r="B65" s="75" t="s">
        <v>666</v>
      </c>
      <c r="C65" s="76" t="s">
        <v>885</v>
      </c>
      <c r="D65" s="77" t="s">
        <v>887</v>
      </c>
      <c r="E65" s="78"/>
      <c r="F65" s="77"/>
      <c r="G65" s="166" t="s">
        <v>80</v>
      </c>
      <c r="H65" s="75"/>
      <c r="I65" s="77"/>
      <c r="J65" s="79">
        <v>50</v>
      </c>
      <c r="K65" s="167"/>
      <c r="L65" s="168" t="s">
        <v>666</v>
      </c>
      <c r="M65" s="169">
        <f t="shared" si="3"/>
        <v>0</v>
      </c>
      <c r="N65" s="170">
        <v>50</v>
      </c>
      <c r="O65" s="171">
        <f t="shared" si="4"/>
        <v>0</v>
      </c>
      <c r="P65">
        <f t="shared" si="5"/>
        <v>0</v>
      </c>
    </row>
    <row r="66" spans="1:16">
      <c r="A66" s="165">
        <v>333</v>
      </c>
      <c r="B66" s="75" t="s">
        <v>635</v>
      </c>
      <c r="C66" s="76" t="s">
        <v>844</v>
      </c>
      <c r="D66" s="77" t="s">
        <v>888</v>
      </c>
      <c r="E66" s="78"/>
      <c r="F66" s="77"/>
      <c r="G66" s="166" t="s">
        <v>80</v>
      </c>
      <c r="H66" s="75"/>
      <c r="I66" s="77"/>
      <c r="J66" s="79">
        <v>7.78</v>
      </c>
      <c r="K66" s="167"/>
      <c r="L66" s="168" t="s">
        <v>635</v>
      </c>
      <c r="M66" s="169">
        <f t="shared" si="3"/>
        <v>0</v>
      </c>
      <c r="N66" s="170">
        <v>7.78</v>
      </c>
      <c r="O66" s="171">
        <f t="shared" si="4"/>
        <v>0</v>
      </c>
      <c r="P66">
        <f t="shared" si="5"/>
        <v>0</v>
      </c>
    </row>
    <row r="67" spans="1:16">
      <c r="A67" s="165">
        <v>346</v>
      </c>
      <c r="B67" s="75" t="s">
        <v>468</v>
      </c>
      <c r="C67" s="76" t="s">
        <v>822</v>
      </c>
      <c r="D67" s="77" t="s">
        <v>889</v>
      </c>
      <c r="E67" s="78"/>
      <c r="F67" s="77"/>
      <c r="G67" s="166" t="s">
        <v>80</v>
      </c>
      <c r="H67" s="75"/>
      <c r="I67" s="77"/>
      <c r="J67" s="79">
        <v>146.03</v>
      </c>
      <c r="K67" s="167"/>
      <c r="L67" s="168" t="s">
        <v>468</v>
      </c>
      <c r="M67" s="169">
        <f t="shared" si="3"/>
        <v>0</v>
      </c>
      <c r="N67" s="170">
        <v>146.03</v>
      </c>
      <c r="O67" s="171">
        <f t="shared" si="4"/>
        <v>0</v>
      </c>
      <c r="P67">
        <f t="shared" si="5"/>
        <v>0</v>
      </c>
    </row>
    <row r="68" spans="1:16">
      <c r="A68" s="165">
        <v>358</v>
      </c>
      <c r="B68" s="75" t="s">
        <v>732</v>
      </c>
      <c r="C68" s="76" t="s">
        <v>890</v>
      </c>
      <c r="D68" s="77" t="s">
        <v>891</v>
      </c>
      <c r="E68" s="78"/>
      <c r="F68" s="77"/>
      <c r="G68" s="166" t="s">
        <v>80</v>
      </c>
      <c r="H68" s="75"/>
      <c r="I68" s="77"/>
      <c r="J68" s="79">
        <v>120</v>
      </c>
      <c r="K68" s="167"/>
      <c r="L68" s="168" t="s">
        <v>732</v>
      </c>
      <c r="M68" s="169">
        <f t="shared" si="3"/>
        <v>0</v>
      </c>
      <c r="N68" s="170">
        <v>120</v>
      </c>
      <c r="O68" s="171">
        <f t="shared" si="4"/>
        <v>0</v>
      </c>
      <c r="P68">
        <f t="shared" si="5"/>
        <v>0</v>
      </c>
    </row>
    <row r="69" spans="1:16">
      <c r="A69" s="165">
        <v>359</v>
      </c>
      <c r="B69" s="75" t="s">
        <v>732</v>
      </c>
      <c r="C69" s="76" t="s">
        <v>890</v>
      </c>
      <c r="D69" s="77" t="s">
        <v>892</v>
      </c>
      <c r="E69" s="78"/>
      <c r="F69" s="77"/>
      <c r="G69" s="166" t="s">
        <v>80</v>
      </c>
      <c r="H69" s="75"/>
      <c r="I69" s="77"/>
      <c r="J69" s="79">
        <v>100</v>
      </c>
      <c r="K69" s="167"/>
      <c r="L69" s="168" t="s">
        <v>732</v>
      </c>
      <c r="M69" s="169">
        <f t="shared" si="3"/>
        <v>0</v>
      </c>
      <c r="N69" s="170">
        <v>100</v>
      </c>
      <c r="O69" s="171">
        <f t="shared" si="4"/>
        <v>0</v>
      </c>
      <c r="P69">
        <f t="shared" si="5"/>
        <v>0</v>
      </c>
    </row>
    <row r="70" spans="1:16">
      <c r="A70" s="165">
        <v>360</v>
      </c>
      <c r="B70" s="75" t="s">
        <v>732</v>
      </c>
      <c r="C70" s="76" t="s">
        <v>825</v>
      </c>
      <c r="D70" s="77" t="s">
        <v>893</v>
      </c>
      <c r="E70" s="78"/>
      <c r="F70" s="77"/>
      <c r="G70" s="166" t="s">
        <v>357</v>
      </c>
      <c r="H70" s="75"/>
      <c r="I70" s="77"/>
      <c r="J70" s="79">
        <v>2544.4499999999998</v>
      </c>
      <c r="K70" s="167"/>
      <c r="L70" s="168" t="s">
        <v>732</v>
      </c>
      <c r="M70" s="169">
        <f t="shared" si="3"/>
        <v>0</v>
      </c>
      <c r="N70" s="170">
        <v>2544.4499999999998</v>
      </c>
      <c r="O70" s="171">
        <f t="shared" si="4"/>
        <v>0</v>
      </c>
      <c r="P70">
        <f t="shared" si="5"/>
        <v>0</v>
      </c>
    </row>
    <row r="71" spans="1:16">
      <c r="A71" s="165">
        <v>378</v>
      </c>
      <c r="B71" s="75" t="s">
        <v>773</v>
      </c>
      <c r="C71" s="76" t="s">
        <v>894</v>
      </c>
      <c r="D71" s="77" t="s">
        <v>895</v>
      </c>
      <c r="E71" s="78"/>
      <c r="F71" s="77"/>
      <c r="G71" s="166" t="s">
        <v>896</v>
      </c>
      <c r="H71" s="75"/>
      <c r="I71" s="77"/>
      <c r="J71" s="79">
        <v>1056</v>
      </c>
      <c r="K71" s="167"/>
      <c r="L71" s="168" t="s">
        <v>773</v>
      </c>
      <c r="M71" s="169">
        <f t="shared" si="3"/>
        <v>0</v>
      </c>
      <c r="N71" s="170">
        <v>1056</v>
      </c>
      <c r="O71" s="171">
        <f t="shared" si="4"/>
        <v>0</v>
      </c>
      <c r="P71">
        <f t="shared" si="5"/>
        <v>0</v>
      </c>
    </row>
    <row r="72" spans="1:16">
      <c r="A72" s="165">
        <v>379</v>
      </c>
      <c r="B72" s="75" t="s">
        <v>773</v>
      </c>
      <c r="C72" s="76" t="s">
        <v>894</v>
      </c>
      <c r="D72" s="77" t="s">
        <v>897</v>
      </c>
      <c r="E72" s="78"/>
      <c r="F72" s="77"/>
      <c r="G72" s="166" t="s">
        <v>898</v>
      </c>
      <c r="H72" s="75"/>
      <c r="I72" s="77"/>
      <c r="J72" s="79">
        <v>676</v>
      </c>
      <c r="K72" s="167"/>
      <c r="L72" s="168" t="s">
        <v>773</v>
      </c>
      <c r="M72" s="169">
        <f t="shared" ref="M72:M103" si="6">IF(K72&lt;&gt;"",L72-K72,0)</f>
        <v>0</v>
      </c>
      <c r="N72" s="170">
        <v>676</v>
      </c>
      <c r="O72" s="171">
        <f t="shared" ref="O72:O103" si="7">IF(K72&lt;&gt;"",N72*M72,0)</f>
        <v>0</v>
      </c>
      <c r="P72">
        <f t="shared" ref="P72:P103" si="8">IF(K72&lt;&gt;"",N72,0)</f>
        <v>0</v>
      </c>
    </row>
    <row r="73" spans="1:16">
      <c r="A73" s="165">
        <v>380</v>
      </c>
      <c r="B73" s="75" t="s">
        <v>744</v>
      </c>
      <c r="C73" s="76" t="s">
        <v>899</v>
      </c>
      <c r="D73" s="77" t="s">
        <v>900</v>
      </c>
      <c r="E73" s="78"/>
      <c r="F73" s="77"/>
      <c r="G73" s="166" t="s">
        <v>80</v>
      </c>
      <c r="H73" s="75"/>
      <c r="I73" s="77"/>
      <c r="J73" s="79">
        <v>119.4</v>
      </c>
      <c r="K73" s="167"/>
      <c r="L73" s="168" t="s">
        <v>744</v>
      </c>
      <c r="M73" s="169">
        <f t="shared" si="6"/>
        <v>0</v>
      </c>
      <c r="N73" s="170">
        <v>119.4</v>
      </c>
      <c r="O73" s="171">
        <f t="shared" si="7"/>
        <v>0</v>
      </c>
      <c r="P73">
        <f t="shared" si="8"/>
        <v>0</v>
      </c>
    </row>
    <row r="74" spans="1:16">
      <c r="A74" s="165">
        <v>381</v>
      </c>
      <c r="B74" s="75" t="s">
        <v>744</v>
      </c>
      <c r="C74" s="76" t="s">
        <v>901</v>
      </c>
      <c r="D74" s="77" t="s">
        <v>902</v>
      </c>
      <c r="E74" s="78"/>
      <c r="F74" s="77"/>
      <c r="G74" s="166" t="s">
        <v>80</v>
      </c>
      <c r="H74" s="75"/>
      <c r="I74" s="77"/>
      <c r="J74" s="79">
        <v>200</v>
      </c>
      <c r="K74" s="167"/>
      <c r="L74" s="168" t="s">
        <v>744</v>
      </c>
      <c r="M74" s="169">
        <f t="shared" si="6"/>
        <v>0</v>
      </c>
      <c r="N74" s="170">
        <v>200</v>
      </c>
      <c r="O74" s="171">
        <f t="shared" si="7"/>
        <v>0</v>
      </c>
      <c r="P74">
        <f t="shared" si="8"/>
        <v>0</v>
      </c>
    </row>
    <row r="75" spans="1:16">
      <c r="A75" s="165">
        <v>382</v>
      </c>
      <c r="B75" s="75" t="s">
        <v>744</v>
      </c>
      <c r="C75" s="76" t="s">
        <v>901</v>
      </c>
      <c r="D75" s="77" t="s">
        <v>903</v>
      </c>
      <c r="E75" s="78"/>
      <c r="F75" s="77"/>
      <c r="G75" s="166" t="s">
        <v>80</v>
      </c>
      <c r="H75" s="75"/>
      <c r="I75" s="77"/>
      <c r="J75" s="79">
        <v>200</v>
      </c>
      <c r="K75" s="167"/>
      <c r="L75" s="168" t="s">
        <v>744</v>
      </c>
      <c r="M75" s="169">
        <f t="shared" si="6"/>
        <v>0</v>
      </c>
      <c r="N75" s="170">
        <v>200</v>
      </c>
      <c r="O75" s="171">
        <f t="shared" si="7"/>
        <v>0</v>
      </c>
      <c r="P75">
        <f t="shared" si="8"/>
        <v>0</v>
      </c>
    </row>
    <row r="76" spans="1:16">
      <c r="A76" s="165">
        <v>383</v>
      </c>
      <c r="B76" s="75" t="s">
        <v>744</v>
      </c>
      <c r="C76" s="76" t="s">
        <v>894</v>
      </c>
      <c r="D76" s="77" t="s">
        <v>904</v>
      </c>
      <c r="E76" s="78"/>
      <c r="F76" s="77"/>
      <c r="G76" s="166" t="s">
        <v>905</v>
      </c>
      <c r="H76" s="75"/>
      <c r="I76" s="77"/>
      <c r="J76" s="79">
        <v>3624.02</v>
      </c>
      <c r="K76" s="167"/>
      <c r="L76" s="168" t="s">
        <v>744</v>
      </c>
      <c r="M76" s="169">
        <f t="shared" si="6"/>
        <v>0</v>
      </c>
      <c r="N76" s="170">
        <v>3624.02</v>
      </c>
      <c r="O76" s="171">
        <f t="shared" si="7"/>
        <v>0</v>
      </c>
      <c r="P76">
        <f t="shared" si="8"/>
        <v>0</v>
      </c>
    </row>
    <row r="77" spans="1:16">
      <c r="A77" s="165">
        <v>384</v>
      </c>
      <c r="B77" s="75" t="s">
        <v>744</v>
      </c>
      <c r="C77" s="76" t="s">
        <v>906</v>
      </c>
      <c r="D77" s="77" t="s">
        <v>907</v>
      </c>
      <c r="E77" s="78"/>
      <c r="F77" s="77"/>
      <c r="G77" s="166" t="s">
        <v>80</v>
      </c>
      <c r="H77" s="75"/>
      <c r="I77" s="77"/>
      <c r="J77" s="79">
        <v>28.01</v>
      </c>
      <c r="K77" s="167"/>
      <c r="L77" s="168" t="s">
        <v>744</v>
      </c>
      <c r="M77" s="169">
        <f t="shared" si="6"/>
        <v>0</v>
      </c>
      <c r="N77" s="170">
        <v>28.01</v>
      </c>
      <c r="O77" s="171">
        <f t="shared" si="7"/>
        <v>0</v>
      </c>
      <c r="P77">
        <f t="shared" si="8"/>
        <v>0</v>
      </c>
    </row>
    <row r="78" spans="1:16">
      <c r="A78" s="165">
        <v>385</v>
      </c>
      <c r="B78" s="75" t="s">
        <v>744</v>
      </c>
      <c r="C78" s="76" t="s">
        <v>906</v>
      </c>
      <c r="D78" s="77" t="s">
        <v>908</v>
      </c>
      <c r="E78" s="78"/>
      <c r="F78" s="77"/>
      <c r="G78" s="166" t="s">
        <v>80</v>
      </c>
      <c r="H78" s="75"/>
      <c r="I78" s="77"/>
      <c r="J78" s="79">
        <v>54.78</v>
      </c>
      <c r="K78" s="167"/>
      <c r="L78" s="168" t="s">
        <v>744</v>
      </c>
      <c r="M78" s="169">
        <f t="shared" si="6"/>
        <v>0</v>
      </c>
      <c r="N78" s="170">
        <v>54.78</v>
      </c>
      <c r="O78" s="171">
        <f t="shared" si="7"/>
        <v>0</v>
      </c>
      <c r="P78">
        <f t="shared" si="8"/>
        <v>0</v>
      </c>
    </row>
    <row r="79" spans="1:16">
      <c r="A79" s="165">
        <v>386</v>
      </c>
      <c r="B79" s="75" t="s">
        <v>744</v>
      </c>
      <c r="C79" s="76" t="s">
        <v>906</v>
      </c>
      <c r="D79" s="77" t="s">
        <v>909</v>
      </c>
      <c r="E79" s="78"/>
      <c r="F79" s="77"/>
      <c r="G79" s="166" t="s">
        <v>80</v>
      </c>
      <c r="H79" s="75"/>
      <c r="I79" s="77"/>
      <c r="J79" s="79">
        <v>1472.75</v>
      </c>
      <c r="K79" s="167"/>
      <c r="L79" s="168" t="s">
        <v>744</v>
      </c>
      <c r="M79" s="169">
        <f t="shared" si="6"/>
        <v>0</v>
      </c>
      <c r="N79" s="170">
        <v>1472.75</v>
      </c>
      <c r="O79" s="171">
        <f t="shared" si="7"/>
        <v>0</v>
      </c>
      <c r="P79">
        <f t="shared" si="8"/>
        <v>0</v>
      </c>
    </row>
    <row r="80" spans="1:16">
      <c r="A80" s="165">
        <v>387</v>
      </c>
      <c r="B80" s="75" t="s">
        <v>744</v>
      </c>
      <c r="C80" s="76" t="s">
        <v>906</v>
      </c>
      <c r="D80" s="77" t="s">
        <v>910</v>
      </c>
      <c r="E80" s="78"/>
      <c r="F80" s="77"/>
      <c r="G80" s="166" t="s">
        <v>80</v>
      </c>
      <c r="H80" s="75"/>
      <c r="I80" s="77"/>
      <c r="J80" s="79">
        <v>95.22</v>
      </c>
      <c r="K80" s="167"/>
      <c r="L80" s="168" t="s">
        <v>744</v>
      </c>
      <c r="M80" s="169">
        <f t="shared" si="6"/>
        <v>0</v>
      </c>
      <c r="N80" s="170">
        <v>95.22</v>
      </c>
      <c r="O80" s="171">
        <f t="shared" si="7"/>
        <v>0</v>
      </c>
      <c r="P80">
        <f t="shared" si="8"/>
        <v>0</v>
      </c>
    </row>
    <row r="81" spans="1:16">
      <c r="A81" s="165">
        <v>388</v>
      </c>
      <c r="B81" s="75" t="s">
        <v>744</v>
      </c>
      <c r="C81" s="76" t="s">
        <v>906</v>
      </c>
      <c r="D81" s="77" t="s">
        <v>911</v>
      </c>
      <c r="E81" s="78"/>
      <c r="F81" s="77"/>
      <c r="G81" s="166" t="s">
        <v>80</v>
      </c>
      <c r="H81" s="75"/>
      <c r="I81" s="77"/>
      <c r="J81" s="79">
        <v>109.78</v>
      </c>
      <c r="K81" s="167"/>
      <c r="L81" s="168" t="s">
        <v>744</v>
      </c>
      <c r="M81" s="169">
        <f t="shared" si="6"/>
        <v>0</v>
      </c>
      <c r="N81" s="170">
        <v>109.78</v>
      </c>
      <c r="O81" s="171">
        <f t="shared" si="7"/>
        <v>0</v>
      </c>
      <c r="P81">
        <f t="shared" si="8"/>
        <v>0</v>
      </c>
    </row>
    <row r="82" spans="1:16">
      <c r="A82" s="165">
        <v>389</v>
      </c>
      <c r="B82" s="75" t="s">
        <v>744</v>
      </c>
      <c r="C82" s="76" t="s">
        <v>885</v>
      </c>
      <c r="D82" s="77" t="s">
        <v>912</v>
      </c>
      <c r="E82" s="78"/>
      <c r="F82" s="77"/>
      <c r="G82" s="166" t="s">
        <v>80</v>
      </c>
      <c r="H82" s="75"/>
      <c r="I82" s="77"/>
      <c r="J82" s="79">
        <v>300</v>
      </c>
      <c r="K82" s="167"/>
      <c r="L82" s="168" t="s">
        <v>744</v>
      </c>
      <c r="M82" s="169">
        <f t="shared" si="6"/>
        <v>0</v>
      </c>
      <c r="N82" s="170">
        <v>300</v>
      </c>
      <c r="O82" s="171">
        <f t="shared" si="7"/>
        <v>0</v>
      </c>
      <c r="P82">
        <f t="shared" si="8"/>
        <v>0</v>
      </c>
    </row>
    <row r="83" spans="1:16">
      <c r="A83" s="165">
        <v>390</v>
      </c>
      <c r="B83" s="75" t="s">
        <v>744</v>
      </c>
      <c r="C83" s="76" t="s">
        <v>885</v>
      </c>
      <c r="D83" s="77" t="s">
        <v>912</v>
      </c>
      <c r="E83" s="78"/>
      <c r="F83" s="77"/>
      <c r="G83" s="166" t="s">
        <v>80</v>
      </c>
      <c r="H83" s="75"/>
      <c r="I83" s="77"/>
      <c r="J83" s="79">
        <v>50</v>
      </c>
      <c r="K83" s="167"/>
      <c r="L83" s="168" t="s">
        <v>744</v>
      </c>
      <c r="M83" s="169">
        <f t="shared" si="6"/>
        <v>0</v>
      </c>
      <c r="N83" s="170">
        <v>50</v>
      </c>
      <c r="O83" s="171">
        <f t="shared" si="7"/>
        <v>0</v>
      </c>
      <c r="P83">
        <f t="shared" si="8"/>
        <v>0</v>
      </c>
    </row>
    <row r="84" spans="1:16">
      <c r="A84" s="165">
        <v>402</v>
      </c>
      <c r="B84" s="75" t="s">
        <v>730</v>
      </c>
      <c r="C84" s="76" t="s">
        <v>822</v>
      </c>
      <c r="D84" s="77" t="s">
        <v>824</v>
      </c>
      <c r="E84" s="78"/>
      <c r="F84" s="77"/>
      <c r="G84" s="166" t="s">
        <v>80</v>
      </c>
      <c r="H84" s="75"/>
      <c r="I84" s="77"/>
      <c r="J84" s="79">
        <v>288.14999999999998</v>
      </c>
      <c r="K84" s="167"/>
      <c r="L84" s="168" t="s">
        <v>730</v>
      </c>
      <c r="M84" s="169">
        <f t="shared" si="6"/>
        <v>0</v>
      </c>
      <c r="N84" s="170">
        <v>288.14999999999998</v>
      </c>
      <c r="O84" s="171">
        <f t="shared" si="7"/>
        <v>0</v>
      </c>
      <c r="P84">
        <f t="shared" si="8"/>
        <v>0</v>
      </c>
    </row>
    <row r="85" spans="1:16">
      <c r="A85" s="165">
        <v>405</v>
      </c>
      <c r="B85" s="75" t="s">
        <v>730</v>
      </c>
      <c r="C85" s="76" t="s">
        <v>825</v>
      </c>
      <c r="D85" s="77" t="s">
        <v>913</v>
      </c>
      <c r="E85" s="78"/>
      <c r="F85" s="77"/>
      <c r="G85" s="166" t="s">
        <v>80</v>
      </c>
      <c r="H85" s="75"/>
      <c r="I85" s="77"/>
      <c r="J85" s="79">
        <v>791.29</v>
      </c>
      <c r="K85" s="167"/>
      <c r="L85" s="168" t="s">
        <v>730</v>
      </c>
      <c r="M85" s="169">
        <f t="shared" si="6"/>
        <v>0</v>
      </c>
      <c r="N85" s="170">
        <v>791.29</v>
      </c>
      <c r="O85" s="171">
        <f t="shared" si="7"/>
        <v>0</v>
      </c>
      <c r="P85">
        <f t="shared" si="8"/>
        <v>0</v>
      </c>
    </row>
    <row r="86" spans="1:16">
      <c r="A86" s="165">
        <v>415</v>
      </c>
      <c r="B86" s="75" t="s">
        <v>730</v>
      </c>
      <c r="C86" s="76" t="s">
        <v>822</v>
      </c>
      <c r="D86" s="77" t="s">
        <v>914</v>
      </c>
      <c r="E86" s="78"/>
      <c r="F86" s="77"/>
      <c r="G86" s="166" t="s">
        <v>80</v>
      </c>
      <c r="H86" s="75"/>
      <c r="I86" s="77"/>
      <c r="J86" s="79">
        <v>94.69</v>
      </c>
      <c r="K86" s="167"/>
      <c r="L86" s="168" t="s">
        <v>730</v>
      </c>
      <c r="M86" s="169">
        <f t="shared" si="6"/>
        <v>0</v>
      </c>
      <c r="N86" s="170">
        <v>94.69</v>
      </c>
      <c r="O86" s="171">
        <f t="shared" si="7"/>
        <v>0</v>
      </c>
      <c r="P86">
        <f t="shared" si="8"/>
        <v>0</v>
      </c>
    </row>
    <row r="87" spans="1:16">
      <c r="A87" s="165">
        <v>419</v>
      </c>
      <c r="B87" s="75" t="s">
        <v>730</v>
      </c>
      <c r="C87" s="76" t="s">
        <v>822</v>
      </c>
      <c r="D87" s="77" t="s">
        <v>915</v>
      </c>
      <c r="E87" s="78"/>
      <c r="F87" s="77"/>
      <c r="G87" s="166" t="s">
        <v>80</v>
      </c>
      <c r="H87" s="75"/>
      <c r="I87" s="77"/>
      <c r="J87" s="79">
        <v>132.09</v>
      </c>
      <c r="K87" s="167"/>
      <c r="L87" s="168" t="s">
        <v>730</v>
      </c>
      <c r="M87" s="169">
        <f t="shared" si="6"/>
        <v>0</v>
      </c>
      <c r="N87" s="170">
        <v>132.09</v>
      </c>
      <c r="O87" s="171">
        <f t="shared" si="7"/>
        <v>0</v>
      </c>
      <c r="P87">
        <f t="shared" si="8"/>
        <v>0</v>
      </c>
    </row>
    <row r="88" spans="1:16">
      <c r="A88" s="165">
        <v>423</v>
      </c>
      <c r="B88" s="75" t="s">
        <v>730</v>
      </c>
      <c r="C88" s="76" t="s">
        <v>822</v>
      </c>
      <c r="D88" s="77" t="s">
        <v>916</v>
      </c>
      <c r="E88" s="78"/>
      <c r="F88" s="77"/>
      <c r="G88" s="166" t="s">
        <v>80</v>
      </c>
      <c r="H88" s="75"/>
      <c r="I88" s="77"/>
      <c r="J88" s="79">
        <v>194.91</v>
      </c>
      <c r="K88" s="167"/>
      <c r="L88" s="168" t="s">
        <v>730</v>
      </c>
      <c r="M88" s="169">
        <f t="shared" si="6"/>
        <v>0</v>
      </c>
      <c r="N88" s="170">
        <v>194.91</v>
      </c>
      <c r="O88" s="171">
        <f t="shared" si="7"/>
        <v>0</v>
      </c>
      <c r="P88">
        <f t="shared" si="8"/>
        <v>0</v>
      </c>
    </row>
    <row r="89" spans="1:16">
      <c r="A89" s="165">
        <v>426</v>
      </c>
      <c r="B89" s="75" t="s">
        <v>730</v>
      </c>
      <c r="C89" s="76" t="s">
        <v>917</v>
      </c>
      <c r="D89" s="77" t="s">
        <v>918</v>
      </c>
      <c r="E89" s="78"/>
      <c r="F89" s="77"/>
      <c r="G89" s="166" t="s">
        <v>80</v>
      </c>
      <c r="H89" s="75"/>
      <c r="I89" s="77"/>
      <c r="J89" s="79">
        <v>1373.93</v>
      </c>
      <c r="K89" s="167"/>
      <c r="L89" s="168" t="s">
        <v>730</v>
      </c>
      <c r="M89" s="169">
        <f t="shared" si="6"/>
        <v>0</v>
      </c>
      <c r="N89" s="170">
        <v>1373.93</v>
      </c>
      <c r="O89" s="171">
        <f t="shared" si="7"/>
        <v>0</v>
      </c>
      <c r="P89">
        <f t="shared" si="8"/>
        <v>0</v>
      </c>
    </row>
    <row r="90" spans="1:16">
      <c r="A90" s="165">
        <v>428</v>
      </c>
      <c r="B90" s="75" t="s">
        <v>730</v>
      </c>
      <c r="C90" s="76" t="s">
        <v>822</v>
      </c>
      <c r="D90" s="77" t="s">
        <v>919</v>
      </c>
      <c r="E90" s="78"/>
      <c r="F90" s="77"/>
      <c r="G90" s="166" t="s">
        <v>80</v>
      </c>
      <c r="H90" s="75"/>
      <c r="I90" s="77"/>
      <c r="J90" s="79">
        <v>201.79</v>
      </c>
      <c r="K90" s="167"/>
      <c r="L90" s="168" t="s">
        <v>730</v>
      </c>
      <c r="M90" s="169">
        <f t="shared" si="6"/>
        <v>0</v>
      </c>
      <c r="N90" s="170">
        <v>201.79</v>
      </c>
      <c r="O90" s="171">
        <f t="shared" si="7"/>
        <v>0</v>
      </c>
      <c r="P90">
        <f t="shared" si="8"/>
        <v>0</v>
      </c>
    </row>
    <row r="91" spans="1:16">
      <c r="A91" s="165">
        <v>434</v>
      </c>
      <c r="B91" s="75" t="s">
        <v>810</v>
      </c>
      <c r="C91" s="76" t="s">
        <v>920</v>
      </c>
      <c r="D91" s="77" t="s">
        <v>921</v>
      </c>
      <c r="E91" s="78"/>
      <c r="F91" s="77"/>
      <c r="G91" s="166" t="s">
        <v>80</v>
      </c>
      <c r="H91" s="75"/>
      <c r="I91" s="77"/>
      <c r="J91" s="79">
        <v>385.34</v>
      </c>
      <c r="K91" s="167"/>
      <c r="L91" s="168" t="s">
        <v>810</v>
      </c>
      <c r="M91" s="169">
        <f t="shared" si="6"/>
        <v>0</v>
      </c>
      <c r="N91" s="170">
        <v>385.34</v>
      </c>
      <c r="O91" s="171">
        <f t="shared" si="7"/>
        <v>0</v>
      </c>
      <c r="P91">
        <f t="shared" si="8"/>
        <v>0</v>
      </c>
    </row>
    <row r="92" spans="1:16">
      <c r="A92" s="165">
        <v>435</v>
      </c>
      <c r="B92" s="75" t="s">
        <v>796</v>
      </c>
      <c r="C92" s="76" t="s">
        <v>846</v>
      </c>
      <c r="D92" s="77" t="s">
        <v>922</v>
      </c>
      <c r="E92" s="78"/>
      <c r="F92" s="77"/>
      <c r="G92" s="166" t="s">
        <v>80</v>
      </c>
      <c r="H92" s="75"/>
      <c r="I92" s="77"/>
      <c r="J92" s="79">
        <v>150</v>
      </c>
      <c r="K92" s="167"/>
      <c r="L92" s="168" t="s">
        <v>796</v>
      </c>
      <c r="M92" s="169">
        <f t="shared" si="6"/>
        <v>0</v>
      </c>
      <c r="N92" s="170">
        <v>150</v>
      </c>
      <c r="O92" s="171">
        <f t="shared" si="7"/>
        <v>0</v>
      </c>
      <c r="P92">
        <f t="shared" si="8"/>
        <v>0</v>
      </c>
    </row>
    <row r="93" spans="1:16">
      <c r="A93" s="165">
        <v>436</v>
      </c>
      <c r="B93" s="75" t="s">
        <v>796</v>
      </c>
      <c r="C93" s="76" t="s">
        <v>923</v>
      </c>
      <c r="D93" s="77" t="s">
        <v>924</v>
      </c>
      <c r="E93" s="78"/>
      <c r="F93" s="77"/>
      <c r="G93" s="166" t="s">
        <v>80</v>
      </c>
      <c r="H93" s="75"/>
      <c r="I93" s="77"/>
      <c r="J93" s="79">
        <v>420.16</v>
      </c>
      <c r="K93" s="167"/>
      <c r="L93" s="168" t="s">
        <v>796</v>
      </c>
      <c r="M93" s="169">
        <f t="shared" si="6"/>
        <v>0</v>
      </c>
      <c r="N93" s="170">
        <v>420.16</v>
      </c>
      <c r="O93" s="171">
        <f t="shared" si="7"/>
        <v>0</v>
      </c>
      <c r="P93">
        <f t="shared" si="8"/>
        <v>0</v>
      </c>
    </row>
    <row r="94" spans="1:16">
      <c r="A94" s="165">
        <v>437</v>
      </c>
      <c r="B94" s="75" t="s">
        <v>796</v>
      </c>
      <c r="C94" s="76" t="s">
        <v>923</v>
      </c>
      <c r="D94" s="77" t="s">
        <v>925</v>
      </c>
      <c r="E94" s="78"/>
      <c r="F94" s="77"/>
      <c r="G94" s="166" t="s">
        <v>80</v>
      </c>
      <c r="H94" s="75"/>
      <c r="I94" s="77"/>
      <c r="J94" s="79">
        <v>79.84</v>
      </c>
      <c r="K94" s="167"/>
      <c r="L94" s="168" t="s">
        <v>796</v>
      </c>
      <c r="M94" s="169">
        <f t="shared" si="6"/>
        <v>0</v>
      </c>
      <c r="N94" s="170">
        <v>79.84</v>
      </c>
      <c r="O94" s="171">
        <f t="shared" si="7"/>
        <v>0</v>
      </c>
      <c r="P94">
        <f t="shared" si="8"/>
        <v>0</v>
      </c>
    </row>
    <row r="95" spans="1:16">
      <c r="A95" s="165">
        <v>438</v>
      </c>
      <c r="B95" s="75" t="s">
        <v>796</v>
      </c>
      <c r="C95" s="76" t="s">
        <v>923</v>
      </c>
      <c r="D95" s="77" t="s">
        <v>926</v>
      </c>
      <c r="E95" s="78"/>
      <c r="F95" s="77"/>
      <c r="G95" s="166" t="s">
        <v>80</v>
      </c>
      <c r="H95" s="75"/>
      <c r="I95" s="77"/>
      <c r="J95" s="79">
        <v>394.85</v>
      </c>
      <c r="K95" s="167"/>
      <c r="L95" s="168" t="s">
        <v>796</v>
      </c>
      <c r="M95" s="169">
        <f t="shared" si="6"/>
        <v>0</v>
      </c>
      <c r="N95" s="170">
        <v>394.85</v>
      </c>
      <c r="O95" s="171">
        <f t="shared" si="7"/>
        <v>0</v>
      </c>
      <c r="P95">
        <f t="shared" si="8"/>
        <v>0</v>
      </c>
    </row>
    <row r="96" spans="1:16">
      <c r="A96" s="165">
        <v>439</v>
      </c>
      <c r="B96" s="75" t="s">
        <v>796</v>
      </c>
      <c r="C96" s="76" t="s">
        <v>923</v>
      </c>
      <c r="D96" s="77" t="s">
        <v>926</v>
      </c>
      <c r="E96" s="78"/>
      <c r="F96" s="77"/>
      <c r="G96" s="166" t="s">
        <v>80</v>
      </c>
      <c r="H96" s="75"/>
      <c r="I96" s="77"/>
      <c r="J96" s="79">
        <v>200</v>
      </c>
      <c r="K96" s="167"/>
      <c r="L96" s="168" t="s">
        <v>796</v>
      </c>
      <c r="M96" s="169">
        <f t="shared" si="6"/>
        <v>0</v>
      </c>
      <c r="N96" s="170">
        <v>200</v>
      </c>
      <c r="O96" s="171">
        <f t="shared" si="7"/>
        <v>0</v>
      </c>
      <c r="P96">
        <f t="shared" si="8"/>
        <v>0</v>
      </c>
    </row>
    <row r="97" spans="1:16">
      <c r="A97" s="165">
        <v>449</v>
      </c>
      <c r="B97" s="75" t="s">
        <v>618</v>
      </c>
      <c r="C97" s="76" t="s">
        <v>871</v>
      </c>
      <c r="D97" s="77" t="s">
        <v>927</v>
      </c>
      <c r="E97" s="78"/>
      <c r="F97" s="77"/>
      <c r="G97" s="166" t="s">
        <v>80</v>
      </c>
      <c r="H97" s="75"/>
      <c r="I97" s="77"/>
      <c r="J97" s="79">
        <v>65.45</v>
      </c>
      <c r="K97" s="167"/>
      <c r="L97" s="168" t="s">
        <v>618</v>
      </c>
      <c r="M97" s="169">
        <f t="shared" si="6"/>
        <v>0</v>
      </c>
      <c r="N97" s="170">
        <v>65.45</v>
      </c>
      <c r="O97" s="171">
        <f t="shared" si="7"/>
        <v>0</v>
      </c>
      <c r="P97">
        <f t="shared" si="8"/>
        <v>0</v>
      </c>
    </row>
    <row r="98" spans="1:16">
      <c r="A98" s="165">
        <v>451</v>
      </c>
      <c r="B98" s="75" t="s">
        <v>618</v>
      </c>
      <c r="C98" s="76" t="s">
        <v>871</v>
      </c>
      <c r="D98" s="77" t="s">
        <v>928</v>
      </c>
      <c r="E98" s="78"/>
      <c r="F98" s="77"/>
      <c r="G98" s="166" t="s">
        <v>80</v>
      </c>
      <c r="H98" s="75"/>
      <c r="I98" s="77"/>
      <c r="J98" s="79">
        <v>293.41000000000003</v>
      </c>
      <c r="K98" s="167"/>
      <c r="L98" s="168" t="s">
        <v>618</v>
      </c>
      <c r="M98" s="169">
        <f t="shared" si="6"/>
        <v>0</v>
      </c>
      <c r="N98" s="170">
        <v>293.41000000000003</v>
      </c>
      <c r="O98" s="171">
        <f t="shared" si="7"/>
        <v>0</v>
      </c>
      <c r="P98">
        <f t="shared" si="8"/>
        <v>0</v>
      </c>
    </row>
    <row r="99" spans="1:16">
      <c r="A99" s="165">
        <v>452</v>
      </c>
      <c r="B99" s="75" t="s">
        <v>618</v>
      </c>
      <c r="C99" s="76" t="s">
        <v>871</v>
      </c>
      <c r="D99" s="77" t="s">
        <v>929</v>
      </c>
      <c r="E99" s="78"/>
      <c r="F99" s="77"/>
      <c r="G99" s="166" t="s">
        <v>80</v>
      </c>
      <c r="H99" s="75"/>
      <c r="I99" s="77"/>
      <c r="J99" s="79">
        <v>65</v>
      </c>
      <c r="K99" s="167"/>
      <c r="L99" s="168" t="s">
        <v>618</v>
      </c>
      <c r="M99" s="169">
        <f t="shared" si="6"/>
        <v>0</v>
      </c>
      <c r="N99" s="170">
        <v>65</v>
      </c>
      <c r="O99" s="171">
        <f t="shared" si="7"/>
        <v>0</v>
      </c>
      <c r="P99">
        <f t="shared" si="8"/>
        <v>0</v>
      </c>
    </row>
    <row r="100" spans="1:16">
      <c r="A100" s="165">
        <v>453</v>
      </c>
      <c r="B100" s="75" t="s">
        <v>618</v>
      </c>
      <c r="C100" s="76" t="s">
        <v>871</v>
      </c>
      <c r="D100" s="77" t="s">
        <v>930</v>
      </c>
      <c r="E100" s="78"/>
      <c r="F100" s="77"/>
      <c r="G100" s="166" t="s">
        <v>80</v>
      </c>
      <c r="H100" s="75"/>
      <c r="I100" s="77"/>
      <c r="J100" s="79">
        <v>60</v>
      </c>
      <c r="K100" s="167"/>
      <c r="L100" s="168" t="s">
        <v>618</v>
      </c>
      <c r="M100" s="169">
        <f t="shared" si="6"/>
        <v>0</v>
      </c>
      <c r="N100" s="170">
        <v>60</v>
      </c>
      <c r="O100" s="171">
        <f t="shared" si="7"/>
        <v>0</v>
      </c>
      <c r="P100">
        <f t="shared" si="8"/>
        <v>0</v>
      </c>
    </row>
    <row r="101" spans="1:16">
      <c r="A101" s="165">
        <v>454</v>
      </c>
      <c r="B101" s="75" t="s">
        <v>618</v>
      </c>
      <c r="C101" s="76" t="s">
        <v>931</v>
      </c>
      <c r="D101" s="77" t="s">
        <v>932</v>
      </c>
      <c r="E101" s="78"/>
      <c r="F101" s="77"/>
      <c r="G101" s="166" t="s">
        <v>80</v>
      </c>
      <c r="H101" s="75"/>
      <c r="I101" s="77"/>
      <c r="J101" s="79">
        <v>1500</v>
      </c>
      <c r="K101" s="167"/>
      <c r="L101" s="168" t="s">
        <v>618</v>
      </c>
      <c r="M101" s="169">
        <f t="shared" si="6"/>
        <v>0</v>
      </c>
      <c r="N101" s="170">
        <v>1500</v>
      </c>
      <c r="O101" s="171">
        <f t="shared" si="7"/>
        <v>0</v>
      </c>
      <c r="P101">
        <f t="shared" si="8"/>
        <v>0</v>
      </c>
    </row>
    <row r="102" spans="1:16">
      <c r="A102" s="165">
        <v>455</v>
      </c>
      <c r="B102" s="75" t="s">
        <v>618</v>
      </c>
      <c r="C102" s="76" t="s">
        <v>828</v>
      </c>
      <c r="D102" s="77" t="s">
        <v>933</v>
      </c>
      <c r="E102" s="78"/>
      <c r="F102" s="77"/>
      <c r="G102" s="166" t="s">
        <v>80</v>
      </c>
      <c r="H102" s="75"/>
      <c r="I102" s="77"/>
      <c r="J102" s="79">
        <v>354</v>
      </c>
      <c r="K102" s="167"/>
      <c r="L102" s="168" t="s">
        <v>618</v>
      </c>
      <c r="M102" s="169">
        <f t="shared" si="6"/>
        <v>0</v>
      </c>
      <c r="N102" s="170">
        <v>354</v>
      </c>
      <c r="O102" s="171">
        <f t="shared" si="7"/>
        <v>0</v>
      </c>
      <c r="P102">
        <f t="shared" si="8"/>
        <v>0</v>
      </c>
    </row>
    <row r="103" spans="1:16">
      <c r="A103" s="165">
        <v>456</v>
      </c>
      <c r="B103" s="75" t="s">
        <v>618</v>
      </c>
      <c r="C103" s="76" t="s">
        <v>934</v>
      </c>
      <c r="D103" s="77" t="s">
        <v>935</v>
      </c>
      <c r="E103" s="78"/>
      <c r="F103" s="77"/>
      <c r="G103" s="166" t="s">
        <v>80</v>
      </c>
      <c r="H103" s="75"/>
      <c r="I103" s="77"/>
      <c r="J103" s="79">
        <v>4239.95</v>
      </c>
      <c r="K103" s="167"/>
      <c r="L103" s="168" t="s">
        <v>618</v>
      </c>
      <c r="M103" s="169">
        <f t="shared" si="6"/>
        <v>0</v>
      </c>
      <c r="N103" s="170">
        <v>4239.95</v>
      </c>
      <c r="O103" s="171">
        <f t="shared" si="7"/>
        <v>0</v>
      </c>
      <c r="P103">
        <f t="shared" si="8"/>
        <v>0</v>
      </c>
    </row>
    <row r="104" spans="1:16">
      <c r="A104" s="165">
        <v>457</v>
      </c>
      <c r="B104" s="75" t="s">
        <v>763</v>
      </c>
      <c r="C104" s="76" t="s">
        <v>839</v>
      </c>
      <c r="D104" s="77" t="s">
        <v>936</v>
      </c>
      <c r="E104" s="78"/>
      <c r="F104" s="77"/>
      <c r="G104" s="166" t="s">
        <v>80</v>
      </c>
      <c r="H104" s="75"/>
      <c r="I104" s="77"/>
      <c r="J104" s="79">
        <v>11.2</v>
      </c>
      <c r="K104" s="167"/>
      <c r="L104" s="168" t="s">
        <v>763</v>
      </c>
      <c r="M104" s="169">
        <f t="shared" ref="M104:M135" si="9">IF(K104&lt;&gt;"",L104-K104,0)</f>
        <v>0</v>
      </c>
      <c r="N104" s="170">
        <v>11.2</v>
      </c>
      <c r="O104" s="171">
        <f t="shared" ref="O104:O135" si="10">IF(K104&lt;&gt;"",N104*M104,0)</f>
        <v>0</v>
      </c>
      <c r="P104">
        <f t="shared" ref="P104:P129" si="11">IF(K104&lt;&gt;"",N104,0)</f>
        <v>0</v>
      </c>
    </row>
    <row r="105" spans="1:16">
      <c r="A105" s="165">
        <v>458</v>
      </c>
      <c r="B105" s="75" t="s">
        <v>763</v>
      </c>
      <c r="C105" s="76" t="s">
        <v>838</v>
      </c>
      <c r="D105" s="77" t="s">
        <v>937</v>
      </c>
      <c r="E105" s="78"/>
      <c r="F105" s="77"/>
      <c r="G105" s="166" t="s">
        <v>80</v>
      </c>
      <c r="H105" s="75"/>
      <c r="I105" s="77"/>
      <c r="J105" s="79">
        <v>738.15</v>
      </c>
      <c r="K105" s="167"/>
      <c r="L105" s="168" t="s">
        <v>763</v>
      </c>
      <c r="M105" s="169">
        <f t="shared" si="9"/>
        <v>0</v>
      </c>
      <c r="N105" s="170">
        <v>738.15</v>
      </c>
      <c r="O105" s="171">
        <f t="shared" si="10"/>
        <v>0</v>
      </c>
      <c r="P105">
        <f t="shared" si="11"/>
        <v>0</v>
      </c>
    </row>
    <row r="106" spans="1:16">
      <c r="A106" s="165">
        <v>459</v>
      </c>
      <c r="B106" s="75" t="s">
        <v>763</v>
      </c>
      <c r="C106" s="76" t="s">
        <v>838</v>
      </c>
      <c r="D106" s="77" t="s">
        <v>937</v>
      </c>
      <c r="E106" s="78"/>
      <c r="F106" s="77"/>
      <c r="G106" s="166" t="s">
        <v>80</v>
      </c>
      <c r="H106" s="75"/>
      <c r="I106" s="77"/>
      <c r="J106" s="79">
        <v>2132.62</v>
      </c>
      <c r="K106" s="167"/>
      <c r="L106" s="168" t="s">
        <v>763</v>
      </c>
      <c r="M106" s="169">
        <f t="shared" si="9"/>
        <v>0</v>
      </c>
      <c r="N106" s="170">
        <v>2132.62</v>
      </c>
      <c r="O106" s="171">
        <f t="shared" si="10"/>
        <v>0</v>
      </c>
      <c r="P106">
        <f t="shared" si="11"/>
        <v>0</v>
      </c>
    </row>
    <row r="107" spans="1:16">
      <c r="A107" s="165">
        <v>460</v>
      </c>
      <c r="B107" s="75" t="s">
        <v>763</v>
      </c>
      <c r="C107" s="76" t="s">
        <v>838</v>
      </c>
      <c r="D107" s="77" t="s">
        <v>937</v>
      </c>
      <c r="E107" s="78"/>
      <c r="F107" s="77"/>
      <c r="G107" s="166" t="s">
        <v>80</v>
      </c>
      <c r="H107" s="75"/>
      <c r="I107" s="77"/>
      <c r="J107" s="79">
        <v>795.95</v>
      </c>
      <c r="K107" s="167"/>
      <c r="L107" s="168" t="s">
        <v>763</v>
      </c>
      <c r="M107" s="169">
        <f t="shared" si="9"/>
        <v>0</v>
      </c>
      <c r="N107" s="170">
        <v>795.95</v>
      </c>
      <c r="O107" s="171">
        <f t="shared" si="10"/>
        <v>0</v>
      </c>
      <c r="P107">
        <f t="shared" si="11"/>
        <v>0</v>
      </c>
    </row>
    <row r="108" spans="1:16">
      <c r="A108" s="165">
        <v>461</v>
      </c>
      <c r="B108" s="75" t="s">
        <v>763</v>
      </c>
      <c r="C108" s="76" t="s">
        <v>838</v>
      </c>
      <c r="D108" s="77" t="s">
        <v>937</v>
      </c>
      <c r="E108" s="78"/>
      <c r="F108" s="77"/>
      <c r="G108" s="166" t="s">
        <v>80</v>
      </c>
      <c r="H108" s="75"/>
      <c r="I108" s="77"/>
      <c r="J108" s="79">
        <v>1014.57</v>
      </c>
      <c r="K108" s="167"/>
      <c r="L108" s="168" t="s">
        <v>763</v>
      </c>
      <c r="M108" s="169">
        <f t="shared" si="9"/>
        <v>0</v>
      </c>
      <c r="N108" s="170">
        <v>1014.57</v>
      </c>
      <c r="O108" s="171">
        <f t="shared" si="10"/>
        <v>0</v>
      </c>
      <c r="P108">
        <f t="shared" si="11"/>
        <v>0</v>
      </c>
    </row>
    <row r="109" spans="1:16">
      <c r="A109" s="165">
        <v>462</v>
      </c>
      <c r="B109" s="75" t="s">
        <v>763</v>
      </c>
      <c r="C109" s="76" t="s">
        <v>838</v>
      </c>
      <c r="D109" s="77" t="s">
        <v>937</v>
      </c>
      <c r="E109" s="78"/>
      <c r="F109" s="77"/>
      <c r="G109" s="166" t="s">
        <v>80</v>
      </c>
      <c r="H109" s="75"/>
      <c r="I109" s="77"/>
      <c r="J109" s="79">
        <v>1791.03</v>
      </c>
      <c r="K109" s="167"/>
      <c r="L109" s="168" t="s">
        <v>763</v>
      </c>
      <c r="M109" s="169">
        <f t="shared" si="9"/>
        <v>0</v>
      </c>
      <c r="N109" s="170">
        <v>1791.03</v>
      </c>
      <c r="O109" s="171">
        <f t="shared" si="10"/>
        <v>0</v>
      </c>
      <c r="P109">
        <f t="shared" si="11"/>
        <v>0</v>
      </c>
    </row>
    <row r="110" spans="1:16">
      <c r="A110" s="165">
        <v>463</v>
      </c>
      <c r="B110" s="75" t="s">
        <v>763</v>
      </c>
      <c r="C110" s="76" t="s">
        <v>838</v>
      </c>
      <c r="D110" s="77" t="s">
        <v>937</v>
      </c>
      <c r="E110" s="78"/>
      <c r="F110" s="77"/>
      <c r="G110" s="166" t="s">
        <v>80</v>
      </c>
      <c r="H110" s="75"/>
      <c r="I110" s="77"/>
      <c r="J110" s="79">
        <v>1429.27</v>
      </c>
      <c r="K110" s="167"/>
      <c r="L110" s="168" t="s">
        <v>763</v>
      </c>
      <c r="M110" s="169">
        <f t="shared" si="9"/>
        <v>0</v>
      </c>
      <c r="N110" s="170">
        <v>1429.27</v>
      </c>
      <c r="O110" s="171">
        <f t="shared" si="10"/>
        <v>0</v>
      </c>
      <c r="P110">
        <f t="shared" si="11"/>
        <v>0</v>
      </c>
    </row>
    <row r="111" spans="1:16">
      <c r="A111" s="165">
        <v>464</v>
      </c>
      <c r="B111" s="75" t="s">
        <v>763</v>
      </c>
      <c r="C111" s="76" t="s">
        <v>836</v>
      </c>
      <c r="D111" s="77" t="s">
        <v>938</v>
      </c>
      <c r="E111" s="78"/>
      <c r="F111" s="77"/>
      <c r="G111" s="166" t="s">
        <v>80</v>
      </c>
      <c r="H111" s="75"/>
      <c r="I111" s="77"/>
      <c r="J111" s="79">
        <v>3171.49</v>
      </c>
      <c r="K111" s="167"/>
      <c r="L111" s="168" t="s">
        <v>763</v>
      </c>
      <c r="M111" s="169">
        <f t="shared" si="9"/>
        <v>0</v>
      </c>
      <c r="N111" s="170">
        <v>3171.49</v>
      </c>
      <c r="O111" s="171">
        <f t="shared" si="10"/>
        <v>0</v>
      </c>
      <c r="P111">
        <f t="shared" si="11"/>
        <v>0</v>
      </c>
    </row>
    <row r="112" spans="1:16">
      <c r="A112" s="165">
        <v>465</v>
      </c>
      <c r="B112" s="75" t="s">
        <v>763</v>
      </c>
      <c r="C112" s="76" t="s">
        <v>836</v>
      </c>
      <c r="D112" s="77" t="s">
        <v>938</v>
      </c>
      <c r="E112" s="78"/>
      <c r="F112" s="77"/>
      <c r="G112" s="166" t="s">
        <v>80</v>
      </c>
      <c r="H112" s="75"/>
      <c r="I112" s="77"/>
      <c r="J112" s="79">
        <v>1934.81</v>
      </c>
      <c r="K112" s="167"/>
      <c r="L112" s="168" t="s">
        <v>763</v>
      </c>
      <c r="M112" s="169">
        <f t="shared" si="9"/>
        <v>0</v>
      </c>
      <c r="N112" s="170">
        <v>1934.81</v>
      </c>
      <c r="O112" s="171">
        <f t="shared" si="10"/>
        <v>0</v>
      </c>
      <c r="P112">
        <f t="shared" si="11"/>
        <v>0</v>
      </c>
    </row>
    <row r="113" spans="1:16">
      <c r="A113" s="165">
        <v>466</v>
      </c>
      <c r="B113" s="75" t="s">
        <v>763</v>
      </c>
      <c r="C113" s="76" t="s">
        <v>836</v>
      </c>
      <c r="D113" s="77" t="s">
        <v>938</v>
      </c>
      <c r="E113" s="78"/>
      <c r="F113" s="77"/>
      <c r="G113" s="166" t="s">
        <v>80</v>
      </c>
      <c r="H113" s="75"/>
      <c r="I113" s="77"/>
      <c r="J113" s="79">
        <v>463.62</v>
      </c>
      <c r="K113" s="167"/>
      <c r="L113" s="168" t="s">
        <v>763</v>
      </c>
      <c r="M113" s="169">
        <f t="shared" si="9"/>
        <v>0</v>
      </c>
      <c r="N113" s="170">
        <v>463.62</v>
      </c>
      <c r="O113" s="171">
        <f t="shared" si="10"/>
        <v>0</v>
      </c>
      <c r="P113">
        <f t="shared" si="11"/>
        <v>0</v>
      </c>
    </row>
    <row r="114" spans="1:16">
      <c r="A114" s="165">
        <v>467</v>
      </c>
      <c r="B114" s="75" t="s">
        <v>763</v>
      </c>
      <c r="C114" s="76" t="s">
        <v>836</v>
      </c>
      <c r="D114" s="77" t="s">
        <v>938</v>
      </c>
      <c r="E114" s="78"/>
      <c r="F114" s="77"/>
      <c r="G114" s="166" t="s">
        <v>80</v>
      </c>
      <c r="H114" s="75"/>
      <c r="I114" s="77"/>
      <c r="J114" s="79">
        <v>738.06</v>
      </c>
      <c r="K114" s="167"/>
      <c r="L114" s="168" t="s">
        <v>763</v>
      </c>
      <c r="M114" s="169">
        <f t="shared" si="9"/>
        <v>0</v>
      </c>
      <c r="N114" s="170">
        <v>738.06</v>
      </c>
      <c r="O114" s="171">
        <f t="shared" si="10"/>
        <v>0</v>
      </c>
      <c r="P114">
        <f t="shared" si="11"/>
        <v>0</v>
      </c>
    </row>
    <row r="115" spans="1:16">
      <c r="A115" s="165">
        <v>468</v>
      </c>
      <c r="B115" s="75" t="s">
        <v>763</v>
      </c>
      <c r="C115" s="76" t="s">
        <v>838</v>
      </c>
      <c r="D115" s="77" t="s">
        <v>837</v>
      </c>
      <c r="E115" s="78"/>
      <c r="F115" s="77"/>
      <c r="G115" s="166" t="s">
        <v>80</v>
      </c>
      <c r="H115" s="75"/>
      <c r="I115" s="77"/>
      <c r="J115" s="79">
        <v>751.85</v>
      </c>
      <c r="K115" s="167"/>
      <c r="L115" s="168" t="s">
        <v>763</v>
      </c>
      <c r="M115" s="169">
        <f t="shared" si="9"/>
        <v>0</v>
      </c>
      <c r="N115" s="170">
        <v>751.85</v>
      </c>
      <c r="O115" s="171">
        <f t="shared" si="10"/>
        <v>0</v>
      </c>
      <c r="P115">
        <f t="shared" si="11"/>
        <v>0</v>
      </c>
    </row>
    <row r="116" spans="1:16">
      <c r="A116" s="165">
        <v>469</v>
      </c>
      <c r="B116" s="75" t="s">
        <v>763</v>
      </c>
      <c r="C116" s="76" t="s">
        <v>838</v>
      </c>
      <c r="D116" s="77" t="s">
        <v>837</v>
      </c>
      <c r="E116" s="78"/>
      <c r="F116" s="77"/>
      <c r="G116" s="166" t="s">
        <v>80</v>
      </c>
      <c r="H116" s="75"/>
      <c r="I116" s="77"/>
      <c r="J116" s="79">
        <v>2192.54</v>
      </c>
      <c r="K116" s="167"/>
      <c r="L116" s="168" t="s">
        <v>763</v>
      </c>
      <c r="M116" s="169">
        <f t="shared" si="9"/>
        <v>0</v>
      </c>
      <c r="N116" s="170">
        <v>2192.54</v>
      </c>
      <c r="O116" s="171">
        <f t="shared" si="10"/>
        <v>0</v>
      </c>
      <c r="P116">
        <f t="shared" si="11"/>
        <v>0</v>
      </c>
    </row>
    <row r="117" spans="1:16">
      <c r="A117" s="165">
        <v>470</v>
      </c>
      <c r="B117" s="75" t="s">
        <v>763</v>
      </c>
      <c r="C117" s="76" t="s">
        <v>838</v>
      </c>
      <c r="D117" s="77" t="s">
        <v>837</v>
      </c>
      <c r="E117" s="78"/>
      <c r="F117" s="77"/>
      <c r="G117" s="166" t="s">
        <v>80</v>
      </c>
      <c r="H117" s="75"/>
      <c r="I117" s="77"/>
      <c r="J117" s="79">
        <v>813.55</v>
      </c>
      <c r="K117" s="167"/>
      <c r="L117" s="168" t="s">
        <v>763</v>
      </c>
      <c r="M117" s="169">
        <f t="shared" si="9"/>
        <v>0</v>
      </c>
      <c r="N117" s="170">
        <v>813.55</v>
      </c>
      <c r="O117" s="171">
        <f t="shared" si="10"/>
        <v>0</v>
      </c>
      <c r="P117">
        <f t="shared" si="11"/>
        <v>0</v>
      </c>
    </row>
    <row r="118" spans="1:16">
      <c r="A118" s="165">
        <v>471</v>
      </c>
      <c r="B118" s="75" t="s">
        <v>763</v>
      </c>
      <c r="C118" s="76" t="s">
        <v>838</v>
      </c>
      <c r="D118" s="77" t="s">
        <v>837</v>
      </c>
      <c r="E118" s="78"/>
      <c r="F118" s="77"/>
      <c r="G118" s="166" t="s">
        <v>80</v>
      </c>
      <c r="H118" s="75"/>
      <c r="I118" s="77"/>
      <c r="J118" s="79">
        <v>1000.87</v>
      </c>
      <c r="K118" s="167"/>
      <c r="L118" s="168" t="s">
        <v>763</v>
      </c>
      <c r="M118" s="169">
        <f t="shared" si="9"/>
        <v>0</v>
      </c>
      <c r="N118" s="170">
        <v>1000.87</v>
      </c>
      <c r="O118" s="171">
        <f t="shared" si="10"/>
        <v>0</v>
      </c>
      <c r="P118">
        <f t="shared" si="11"/>
        <v>0</v>
      </c>
    </row>
    <row r="119" spans="1:16">
      <c r="A119" s="165">
        <v>472</v>
      </c>
      <c r="B119" s="75" t="s">
        <v>763</v>
      </c>
      <c r="C119" s="76" t="s">
        <v>838</v>
      </c>
      <c r="D119" s="77" t="s">
        <v>837</v>
      </c>
      <c r="E119" s="78"/>
      <c r="F119" s="77"/>
      <c r="G119" s="166" t="s">
        <v>80</v>
      </c>
      <c r="H119" s="75"/>
      <c r="I119" s="77"/>
      <c r="J119" s="79">
        <v>1731.11</v>
      </c>
      <c r="K119" s="167"/>
      <c r="L119" s="168" t="s">
        <v>763</v>
      </c>
      <c r="M119" s="169">
        <f t="shared" si="9"/>
        <v>0</v>
      </c>
      <c r="N119" s="170">
        <v>1731.11</v>
      </c>
      <c r="O119" s="171">
        <f t="shared" si="10"/>
        <v>0</v>
      </c>
      <c r="P119">
        <f t="shared" si="11"/>
        <v>0</v>
      </c>
    </row>
    <row r="120" spans="1:16">
      <c r="A120" s="165">
        <v>473</v>
      </c>
      <c r="B120" s="75" t="s">
        <v>763</v>
      </c>
      <c r="C120" s="76" t="s">
        <v>838</v>
      </c>
      <c r="D120" s="77" t="s">
        <v>837</v>
      </c>
      <c r="E120" s="78"/>
      <c r="F120" s="77"/>
      <c r="G120" s="166" t="s">
        <v>80</v>
      </c>
      <c r="H120" s="75"/>
      <c r="I120" s="77"/>
      <c r="J120" s="79">
        <v>1411.67</v>
      </c>
      <c r="K120" s="167"/>
      <c r="L120" s="168" t="s">
        <v>763</v>
      </c>
      <c r="M120" s="169">
        <f t="shared" si="9"/>
        <v>0</v>
      </c>
      <c r="N120" s="170">
        <v>1411.67</v>
      </c>
      <c r="O120" s="171">
        <f t="shared" si="10"/>
        <v>0</v>
      </c>
      <c r="P120">
        <f t="shared" si="11"/>
        <v>0</v>
      </c>
    </row>
    <row r="121" spans="1:16">
      <c r="A121" s="165">
        <v>474</v>
      </c>
      <c r="B121" s="75" t="s">
        <v>763</v>
      </c>
      <c r="C121" s="76" t="s">
        <v>836</v>
      </c>
      <c r="D121" s="77" t="s">
        <v>837</v>
      </c>
      <c r="E121" s="78"/>
      <c r="F121" s="77"/>
      <c r="G121" s="166" t="s">
        <v>80</v>
      </c>
      <c r="H121" s="75"/>
      <c r="I121" s="77"/>
      <c r="J121" s="79">
        <v>3244.43</v>
      </c>
      <c r="K121" s="167"/>
      <c r="L121" s="168" t="s">
        <v>763</v>
      </c>
      <c r="M121" s="169">
        <f t="shared" si="9"/>
        <v>0</v>
      </c>
      <c r="N121" s="170">
        <v>3244.43</v>
      </c>
      <c r="O121" s="171">
        <f t="shared" si="10"/>
        <v>0</v>
      </c>
      <c r="P121">
        <f t="shared" si="11"/>
        <v>0</v>
      </c>
    </row>
    <row r="122" spans="1:16">
      <c r="A122" s="165">
        <v>475</v>
      </c>
      <c r="B122" s="75" t="s">
        <v>763</v>
      </c>
      <c r="C122" s="76" t="s">
        <v>836</v>
      </c>
      <c r="D122" s="77" t="s">
        <v>837</v>
      </c>
      <c r="E122" s="78"/>
      <c r="F122" s="77"/>
      <c r="G122" s="166" t="s">
        <v>80</v>
      </c>
      <c r="H122" s="75"/>
      <c r="I122" s="77"/>
      <c r="J122" s="79">
        <v>1979.99</v>
      </c>
      <c r="K122" s="167"/>
      <c r="L122" s="168" t="s">
        <v>763</v>
      </c>
      <c r="M122" s="169">
        <f t="shared" si="9"/>
        <v>0</v>
      </c>
      <c r="N122" s="170">
        <v>1979.99</v>
      </c>
      <c r="O122" s="171">
        <f t="shared" si="10"/>
        <v>0</v>
      </c>
      <c r="P122">
        <f t="shared" si="11"/>
        <v>0</v>
      </c>
    </row>
    <row r="123" spans="1:16">
      <c r="A123" s="165">
        <v>476</v>
      </c>
      <c r="B123" s="75" t="s">
        <v>763</v>
      </c>
      <c r="C123" s="76" t="s">
        <v>836</v>
      </c>
      <c r="D123" s="77" t="s">
        <v>837</v>
      </c>
      <c r="E123" s="78"/>
      <c r="F123" s="77"/>
      <c r="G123" s="166" t="s">
        <v>80</v>
      </c>
      <c r="H123" s="75"/>
      <c r="I123" s="77"/>
      <c r="J123" s="79">
        <v>390.68</v>
      </c>
      <c r="K123" s="167"/>
      <c r="L123" s="168" t="s">
        <v>763</v>
      </c>
      <c r="M123" s="169">
        <f t="shared" si="9"/>
        <v>0</v>
      </c>
      <c r="N123" s="170">
        <v>390.68</v>
      </c>
      <c r="O123" s="171">
        <f t="shared" si="10"/>
        <v>0</v>
      </c>
      <c r="P123">
        <f t="shared" si="11"/>
        <v>0</v>
      </c>
    </row>
    <row r="124" spans="1:16">
      <c r="A124" s="165">
        <v>477</v>
      </c>
      <c r="B124" s="75" t="s">
        <v>763</v>
      </c>
      <c r="C124" s="76" t="s">
        <v>836</v>
      </c>
      <c r="D124" s="77" t="s">
        <v>837</v>
      </c>
      <c r="E124" s="78"/>
      <c r="F124" s="77"/>
      <c r="G124" s="166" t="s">
        <v>80</v>
      </c>
      <c r="H124" s="75"/>
      <c r="I124" s="77"/>
      <c r="J124" s="79">
        <v>692.88</v>
      </c>
      <c r="K124" s="167"/>
      <c r="L124" s="168" t="s">
        <v>763</v>
      </c>
      <c r="M124" s="169">
        <f t="shared" si="9"/>
        <v>0</v>
      </c>
      <c r="N124" s="170">
        <v>692.88</v>
      </c>
      <c r="O124" s="171">
        <f t="shared" si="10"/>
        <v>0</v>
      </c>
      <c r="P124">
        <f t="shared" si="11"/>
        <v>0</v>
      </c>
    </row>
    <row r="125" spans="1:16">
      <c r="A125" s="165">
        <v>478</v>
      </c>
      <c r="B125" s="75" t="s">
        <v>763</v>
      </c>
      <c r="C125" s="76" t="s">
        <v>850</v>
      </c>
      <c r="D125" s="77" t="s">
        <v>939</v>
      </c>
      <c r="E125" s="78"/>
      <c r="F125" s="77"/>
      <c r="G125" s="166" t="s">
        <v>80</v>
      </c>
      <c r="H125" s="75"/>
      <c r="I125" s="77"/>
      <c r="J125" s="79">
        <v>3415.85</v>
      </c>
      <c r="K125" s="167"/>
      <c r="L125" s="168" t="s">
        <v>763</v>
      </c>
      <c r="M125" s="169">
        <f t="shared" si="9"/>
        <v>0</v>
      </c>
      <c r="N125" s="170">
        <v>3415.85</v>
      </c>
      <c r="O125" s="171">
        <f t="shared" si="10"/>
        <v>0</v>
      </c>
      <c r="P125">
        <f t="shared" si="11"/>
        <v>0</v>
      </c>
    </row>
    <row r="126" spans="1:16">
      <c r="A126" s="165">
        <v>479</v>
      </c>
      <c r="B126" s="75" t="s">
        <v>763</v>
      </c>
      <c r="C126" s="76" t="s">
        <v>850</v>
      </c>
      <c r="D126" s="77" t="s">
        <v>939</v>
      </c>
      <c r="E126" s="78"/>
      <c r="F126" s="77"/>
      <c r="G126" s="166" t="s">
        <v>80</v>
      </c>
      <c r="H126" s="75"/>
      <c r="I126" s="77"/>
      <c r="J126" s="79">
        <v>1.85</v>
      </c>
      <c r="K126" s="167"/>
      <c r="L126" s="168" t="s">
        <v>763</v>
      </c>
      <c r="M126" s="169">
        <f t="shared" si="9"/>
        <v>0</v>
      </c>
      <c r="N126" s="170">
        <v>1.85</v>
      </c>
      <c r="O126" s="171">
        <f t="shared" si="10"/>
        <v>0</v>
      </c>
      <c r="P126">
        <f t="shared" si="11"/>
        <v>0</v>
      </c>
    </row>
    <row r="127" spans="1:16">
      <c r="A127" s="165">
        <v>480</v>
      </c>
      <c r="B127" s="75" t="s">
        <v>763</v>
      </c>
      <c r="C127" s="76" t="s">
        <v>850</v>
      </c>
      <c r="D127" s="77" t="s">
        <v>940</v>
      </c>
      <c r="E127" s="78"/>
      <c r="F127" s="77"/>
      <c r="G127" s="166" t="s">
        <v>80</v>
      </c>
      <c r="H127" s="75"/>
      <c r="I127" s="77"/>
      <c r="J127" s="79">
        <v>3344.77</v>
      </c>
      <c r="K127" s="167"/>
      <c r="L127" s="168" t="s">
        <v>763</v>
      </c>
      <c r="M127" s="169">
        <f t="shared" si="9"/>
        <v>0</v>
      </c>
      <c r="N127" s="170">
        <v>3344.77</v>
      </c>
      <c r="O127" s="171">
        <f t="shared" si="10"/>
        <v>0</v>
      </c>
      <c r="P127">
        <f t="shared" si="11"/>
        <v>0</v>
      </c>
    </row>
    <row r="128" spans="1:16">
      <c r="A128" s="165">
        <v>481</v>
      </c>
      <c r="B128" s="75" t="s">
        <v>763</v>
      </c>
      <c r="C128" s="76" t="s">
        <v>850</v>
      </c>
      <c r="D128" s="77" t="s">
        <v>940</v>
      </c>
      <c r="E128" s="78"/>
      <c r="F128" s="77"/>
      <c r="G128" s="166" t="s">
        <v>80</v>
      </c>
      <c r="H128" s="75"/>
      <c r="I128" s="77"/>
      <c r="J128" s="79">
        <v>72.930000000000007</v>
      </c>
      <c r="K128" s="167"/>
      <c r="L128" s="168" t="s">
        <v>763</v>
      </c>
      <c r="M128" s="169">
        <f t="shared" si="9"/>
        <v>0</v>
      </c>
      <c r="N128" s="170">
        <v>72.930000000000007</v>
      </c>
      <c r="O128" s="171">
        <f t="shared" si="10"/>
        <v>0</v>
      </c>
      <c r="P128">
        <f t="shared" si="11"/>
        <v>0</v>
      </c>
    </row>
    <row r="129" spans="1:16">
      <c r="A129" s="165">
        <v>482</v>
      </c>
      <c r="B129" s="75" t="s">
        <v>763</v>
      </c>
      <c r="C129" s="76" t="s">
        <v>890</v>
      </c>
      <c r="D129" s="77" t="s">
        <v>941</v>
      </c>
      <c r="E129" s="78"/>
      <c r="F129" s="77"/>
      <c r="G129" s="166" t="s">
        <v>80</v>
      </c>
      <c r="H129" s="75"/>
      <c r="I129" s="77"/>
      <c r="J129" s="79">
        <v>296</v>
      </c>
      <c r="K129" s="167"/>
      <c r="L129" s="168" t="s">
        <v>763</v>
      </c>
      <c r="M129" s="169">
        <f t="shared" si="9"/>
        <v>0</v>
      </c>
      <c r="N129" s="170">
        <v>296</v>
      </c>
      <c r="O129" s="171">
        <f t="shared" si="10"/>
        <v>0</v>
      </c>
      <c r="P129">
        <f t="shared" si="11"/>
        <v>0</v>
      </c>
    </row>
    <row r="130" spans="1:16">
      <c r="A130" s="165"/>
      <c r="B130" s="75"/>
      <c r="C130" s="76"/>
      <c r="D130" s="77"/>
      <c r="E130" s="78"/>
      <c r="F130" s="77"/>
      <c r="G130" s="166"/>
      <c r="H130" s="75"/>
      <c r="I130" s="77"/>
      <c r="J130" s="79"/>
      <c r="K130" s="172"/>
      <c r="L130" s="173"/>
      <c r="M130" s="174"/>
      <c r="N130" s="175"/>
      <c r="O130" s="176"/>
    </row>
    <row r="131" spans="1:16">
      <c r="A131" s="165"/>
      <c r="B131" s="75"/>
      <c r="C131" s="76"/>
      <c r="D131" s="77"/>
      <c r="E131" s="78"/>
      <c r="F131" s="77"/>
      <c r="G131" s="166"/>
      <c r="H131" s="75"/>
      <c r="I131" s="77"/>
      <c r="J131" s="79"/>
      <c r="K131" s="172"/>
      <c r="L131" s="173"/>
      <c r="M131" s="177" t="s">
        <v>942</v>
      </c>
      <c r="N131" s="178">
        <f>SUM(P8:P129)</f>
        <v>0</v>
      </c>
      <c r="O131" s="179">
        <f>SUM(O8:O129)</f>
        <v>0</v>
      </c>
    </row>
    <row r="132" spans="1:16">
      <c r="A132" s="165"/>
      <c r="B132" s="75"/>
      <c r="C132" s="76"/>
      <c r="D132" s="77"/>
      <c r="E132" s="78"/>
      <c r="F132" s="77"/>
      <c r="G132" s="166"/>
      <c r="H132" s="75"/>
      <c r="I132" s="77"/>
      <c r="J132" s="79"/>
      <c r="K132" s="172"/>
      <c r="L132" s="173"/>
      <c r="M132" s="177" t="s">
        <v>943</v>
      </c>
      <c r="N132" s="178"/>
      <c r="O132" s="179">
        <f>IF(N131&lt;&gt;0,O131/N131,0)</f>
        <v>0</v>
      </c>
    </row>
    <row r="133" spans="1:16">
      <c r="A133" s="165"/>
      <c r="B133" s="75"/>
      <c r="C133" s="76"/>
      <c r="D133" s="77"/>
      <c r="E133" s="78"/>
      <c r="F133" s="77"/>
      <c r="G133" s="166"/>
      <c r="H133" s="75"/>
      <c r="I133" s="77"/>
      <c r="J133" s="79"/>
      <c r="K133" s="172"/>
      <c r="L133" s="173"/>
      <c r="M133" s="177"/>
      <c r="N133" s="178"/>
      <c r="O133" s="179"/>
    </row>
    <row r="134" spans="1:16">
      <c r="A134" s="165"/>
      <c r="B134" s="75"/>
      <c r="C134" s="76"/>
      <c r="D134" s="77"/>
      <c r="E134" s="78"/>
      <c r="F134" s="77"/>
      <c r="G134" s="166"/>
      <c r="H134" s="75"/>
      <c r="I134" s="77"/>
      <c r="J134" s="79"/>
      <c r="K134" s="172"/>
      <c r="L134" s="173"/>
      <c r="M134" s="177" t="s">
        <v>819</v>
      </c>
      <c r="N134" s="178">
        <f>FattureTempi!AG225</f>
        <v>210418.17999999993</v>
      </c>
      <c r="O134" s="179">
        <f>FattureTempi!AH225</f>
        <v>5540433.049999998</v>
      </c>
    </row>
    <row r="135" spans="1:16">
      <c r="A135" s="165"/>
      <c r="B135" s="75"/>
      <c r="C135" s="76"/>
      <c r="D135" s="77"/>
      <c r="E135" s="78"/>
      <c r="F135" s="77"/>
      <c r="G135" s="166"/>
      <c r="H135" s="75"/>
      <c r="I135" s="77"/>
      <c r="J135" s="79"/>
      <c r="K135" s="172"/>
      <c r="L135" s="173"/>
      <c r="M135" s="177" t="s">
        <v>820</v>
      </c>
      <c r="N135" s="178"/>
      <c r="O135" s="179">
        <f>FattureTempi!AH226</f>
        <v>26.330581559064903</v>
      </c>
    </row>
    <row r="136" spans="1:16">
      <c r="A136" s="165"/>
      <c r="B136" s="75"/>
      <c r="C136" s="76"/>
      <c r="D136" s="77"/>
      <c r="E136" s="78"/>
      <c r="F136" s="77"/>
      <c r="G136" s="166"/>
      <c r="H136" s="75"/>
      <c r="I136" s="77"/>
      <c r="J136" s="79"/>
      <c r="K136" s="172"/>
      <c r="L136" s="173"/>
      <c r="M136" s="177"/>
      <c r="N136" s="178"/>
      <c r="O136" s="179"/>
    </row>
    <row r="137" spans="1:16">
      <c r="A137" s="165"/>
      <c r="B137" s="75"/>
      <c r="C137" s="76"/>
      <c r="D137" s="77"/>
      <c r="E137" s="78"/>
      <c r="F137" s="77"/>
      <c r="G137" s="166"/>
      <c r="H137" s="75"/>
      <c r="I137" s="77"/>
      <c r="J137" s="79"/>
      <c r="K137" s="172"/>
      <c r="L137" s="173"/>
      <c r="M137" s="180" t="s">
        <v>944</v>
      </c>
      <c r="N137" s="181">
        <f>N134+N131</f>
        <v>210418.17999999993</v>
      </c>
      <c r="O137" s="182">
        <f>O134+O131</f>
        <v>5540433.049999998</v>
      </c>
    </row>
    <row r="138" spans="1:16">
      <c r="A138" s="165"/>
      <c r="B138" s="75"/>
      <c r="C138" s="76"/>
      <c r="D138" s="77"/>
      <c r="E138" s="78"/>
      <c r="F138" s="77"/>
      <c r="G138" s="166"/>
      <c r="H138" s="75"/>
      <c r="I138" s="77"/>
      <c r="J138" s="79"/>
      <c r="K138" s="172"/>
      <c r="L138" s="173"/>
      <c r="M138" s="180" t="s">
        <v>945</v>
      </c>
      <c r="N138" s="181"/>
      <c r="O138" s="182">
        <f>(O137/N137)</f>
        <v>26.330581559064903</v>
      </c>
    </row>
    <row r="139" spans="1:16">
      <c r="O139" s="135"/>
    </row>
    <row r="140" spans="1:16">
      <c r="I140" s="6"/>
      <c r="J140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4" t="s">
        <v>70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6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21" t="s">
        <v>71</v>
      </c>
      <c r="B5" s="222"/>
      <c r="C5" s="222"/>
      <c r="D5" s="222"/>
      <c r="E5" s="222"/>
      <c r="F5" s="223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21" t="s">
        <v>72</v>
      </c>
      <c r="B6" s="222"/>
      <c r="C6" s="222"/>
      <c r="D6" s="222"/>
      <c r="E6" s="222"/>
      <c r="F6" s="222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5" t="s">
        <v>14</v>
      </c>
      <c r="B8" s="215"/>
      <c r="C8" s="216"/>
      <c r="D8" s="195" t="s">
        <v>15</v>
      </c>
      <c r="E8" s="215"/>
      <c r="F8" s="215"/>
      <c r="G8" s="215"/>
      <c r="H8" s="215"/>
      <c r="I8" s="215"/>
      <c r="J8" s="215"/>
      <c r="K8" s="216"/>
      <c r="L8" s="195" t="s">
        <v>16</v>
      </c>
      <c r="M8" s="215"/>
      <c r="N8" s="216"/>
      <c r="O8" s="195" t="s">
        <v>1</v>
      </c>
      <c r="P8" s="215"/>
      <c r="Q8" s="215"/>
      <c r="R8" s="195" t="s">
        <v>17</v>
      </c>
      <c r="S8" s="216"/>
      <c r="T8" s="195" t="s">
        <v>18</v>
      </c>
      <c r="U8" s="215"/>
      <c r="V8" s="215"/>
      <c r="W8" s="216"/>
      <c r="X8" s="195" t="s">
        <v>19</v>
      </c>
      <c r="Y8" s="215"/>
      <c r="Z8" s="215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2018-04-11T16:34:56Z</cp:lastPrinted>
  <dcterms:created xsi:type="dcterms:W3CDTF">1996-11-05T10:16:36Z</dcterms:created>
  <dcterms:modified xsi:type="dcterms:W3CDTF">2020-05-05T09:07:31Z</dcterms:modified>
</cp:coreProperties>
</file>