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FattureTempi!$A$1:$AI$150</definedName>
  </definedNames>
  <calcPr calcId="125725"/>
</workbook>
</file>

<file path=xl/calcChain.xml><?xml version="1.0" encoding="utf-8"?>
<calcChain xmlns="http://schemas.openxmlformats.org/spreadsheetml/2006/main">
  <c r="O83" i="5"/>
  <c r="O82"/>
  <c r="O85" s="1"/>
  <c r="N82"/>
  <c r="N85" s="1"/>
  <c r="O80"/>
  <c r="O79"/>
  <c r="N79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91" i="6"/>
  <c r="AH90"/>
  <c r="AG90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86" i="5" l="1"/>
</calcChain>
</file>

<file path=xl/sharedStrings.xml><?xml version="1.0" encoding="utf-8"?>
<sst xmlns="http://schemas.openxmlformats.org/spreadsheetml/2006/main" count="1840" uniqueCount="486">
  <si>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</si>
  <si>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</si>
  <si>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</si>
  <si>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</si>
  <si>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</si>
  <si>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</si>
  <si>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</si>
  <si>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</si>
  <si>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</si>
  <si>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</si>
  <si>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</si>
  <si>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</si>
  <si>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</si>
  <si>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</si>
  <si>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</si>
  <si>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</si>
  <si>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</si>
  <si>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</si>
  <si>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</si>
  <si>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</si>
  <si>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</si>
  <si>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</si>
  <si>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</si>
  <si>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</si>
  <si>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</si>
  <si>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</si>
  <si>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</si>
  <si>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</si>
  <si>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</si>
  <si>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</si>
  <si>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</si>
  <si>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</si>
  <si>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</si>
  <si>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</si>
  <si>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</si>
  <si>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</si>
  <si>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</si>
  <si>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</si>
  <si>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</si>
  <si>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</si>
  <si>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</si>
  <si>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</si>
  <si>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</si>
  <si>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</si>
  <si>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</si>
  <si>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</si>
  <si>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</si>
  <si>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</si>
  <si>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</si>
  <si>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</si>
  <si>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</si>
  <si>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</si>
  <si>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</si>
  <si>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</si>
  <si>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</si>
  <si>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</si>
  <si>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</si>
  <si>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</si>
  <si>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</si>
  <si>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</si>
  <si>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</si>
  <si>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</si>
  <si>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</si>
  <si>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</si>
  <si>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</si>
  <si>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</si>
  <si>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</si>
  <si>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</si>
  <si>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</si>
  <si>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</si>
  <si>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</si>
  <si>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</si>
  <si>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</si>
  <si>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</si>
  <si>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01/10/2017 - 31/12/2017</t>
  </si>
  <si>
    <t>28/09/2016</t>
  </si>
  <si>
    <t>FATTPA 1_16</t>
  </si>
  <si>
    <t>29/07/2016</t>
  </si>
  <si>
    <t>SISTEMAZIONE FRANA DI CROLLO IN LOCALITA' GROS PASSET, LUNGO STRADA COMUNALE PER BALSIGLIA</t>
  </si>
  <si>
    <t>SI</t>
  </si>
  <si>
    <t/>
  </si>
  <si>
    <t>03/08/2016</t>
  </si>
  <si>
    <t>MAMILO SRL</t>
  </si>
  <si>
    <t>10319950019</t>
  </si>
  <si>
    <t>*</t>
  </si>
  <si>
    <t>04/08/2016</t>
  </si>
  <si>
    <t>23/10/2017</t>
  </si>
  <si>
    <t>05/07/2017</t>
  </si>
  <si>
    <t>02/PA</t>
  </si>
  <si>
    <t>02/06/2017</t>
  </si>
  <si>
    <t>DIREZIONE LAVORI E CONTABILITÀ DEI LAVORI DI SOMMA URGENZA DI SISTEMAZIONE SPONDA E RIPRISTINO SPONDALE TORRENTE BRUA LA COMBA A MONTE DELLA BORGATA PORRENCE</t>
  </si>
  <si>
    <t>NO</t>
  </si>
  <si>
    <t>Z5C1E78BFF</t>
  </si>
  <si>
    <t>07/06/2017</t>
  </si>
  <si>
    <t>CASELLA CHIARA</t>
  </si>
  <si>
    <t>08498910010</t>
  </si>
  <si>
    <t>CSLCHR76R46L219V</t>
  </si>
  <si>
    <t>15/11/2017</t>
  </si>
  <si>
    <t>01/07/2017</t>
  </si>
  <si>
    <t>31/08/2017</t>
  </si>
  <si>
    <t>08/17 ME</t>
  </si>
  <si>
    <t>28/08/2017</t>
  </si>
  <si>
    <t>Piani di manutenzione ordinaria del territorio-manutenzione viabilità comunale</t>
  </si>
  <si>
    <t>ZE81EAD1CB</t>
  </si>
  <si>
    <t>30/08/2017</t>
  </si>
  <si>
    <t>FLORICOLTURA "LA SERRA" DI COMBA DAVIDE</t>
  </si>
  <si>
    <t>05275620010</t>
  </si>
  <si>
    <t>CMBDVD66R20G674Y</t>
  </si>
  <si>
    <t>20/09/2017</t>
  </si>
  <si>
    <t>05/10/2017</t>
  </si>
  <si>
    <t>29/09/2017</t>
  </si>
  <si>
    <t>10</t>
  </si>
  <si>
    <t>CIG ZE81DC2794</t>
  </si>
  <si>
    <t>06/09/2017</t>
  </si>
  <si>
    <t>BREUZA MATTIA Abbattitore Piante - Lavorazione Legno</t>
  </si>
  <si>
    <t>10033460014</t>
  </si>
  <si>
    <t>BRZMTT90S22L219H</t>
  </si>
  <si>
    <t>30/09/2017</t>
  </si>
  <si>
    <t>12</t>
  </si>
  <si>
    <t>26/09/2017</t>
  </si>
  <si>
    <t>CIG Z4F1EAD1BC</t>
  </si>
  <si>
    <t>Z4F1EAD1BC</t>
  </si>
  <si>
    <t>27/09/2017</t>
  </si>
  <si>
    <t>21/11/2017</t>
  </si>
  <si>
    <t>31/10/2017</t>
  </si>
  <si>
    <t>19/2017 PA</t>
  </si>
  <si>
    <t>22/09/2017</t>
  </si>
  <si>
    <t>COMUNE DI MASSELLO: LAVORI DI MANUTENZIONE ORDINARIA - INTERVENTI PRESSO IL TORRENTE GERMANASCA - SCHEDA AL001</t>
  </si>
  <si>
    <t>IMPRESA RICHIARDONE S.A.S DI RICHIARDONE DINO</t>
  </si>
  <si>
    <t>28/09/2017</t>
  </si>
  <si>
    <t>14/12/2017</t>
  </si>
  <si>
    <t>27/10/2017</t>
  </si>
  <si>
    <t>04/10/2017</t>
  </si>
  <si>
    <t>220/91-2017</t>
  </si>
  <si>
    <t>ASSUNZIONE IMPEGNO DI SPESA PER RISCALDAMENTO</t>
  </si>
  <si>
    <t>ZF21D00C12</t>
  </si>
  <si>
    <t>07/09/2017</t>
  </si>
  <si>
    <t>AUTOGAS NORD S.P.A.</t>
  </si>
  <si>
    <t>02614910103</t>
  </si>
  <si>
    <t>39/PA</t>
  </si>
  <si>
    <t>14/09/2017</t>
  </si>
  <si>
    <t>Lavori di Manutenzione ordinaria del territorio (PMO) - "Sistemazione dei muri lungo la strada per Porte". Aggiudicazione lavori. CIG. Z611F3177F</t>
  </si>
  <si>
    <t>Z611F3177F</t>
  </si>
  <si>
    <t>IMP. EDILE ARTIG. DI BARUS</t>
  </si>
  <si>
    <t>02734620012</t>
  </si>
  <si>
    <t>178104</t>
  </si>
  <si>
    <t>04/09/2017</t>
  </si>
  <si>
    <t>ASSUNZIONE IMPEGNO DI SPESA PER TELEFONIA FISSA MOBILE E INTERNET</t>
  </si>
  <si>
    <t>ZF81CE0FD8</t>
  </si>
  <si>
    <t>CLOUDITALIA COMMUNICATIONS S.P.A.</t>
  </si>
  <si>
    <t>07543230960</t>
  </si>
  <si>
    <t>00386/12</t>
  </si>
  <si>
    <t>02/10/2017</t>
  </si>
  <si>
    <t>affidamento assistenza contabile</t>
  </si>
  <si>
    <t>Z3A1238358</t>
  </si>
  <si>
    <t>ENTI REV S R L</t>
  </si>
  <si>
    <t>02037190044</t>
  </si>
  <si>
    <t>01/12/2017</t>
  </si>
  <si>
    <t>20/PA</t>
  </si>
  <si>
    <t>Manutenzione immobile sede comunale (CIG ZC71CCC8E3)</t>
  </si>
  <si>
    <t>ZC71CCC8E3</t>
  </si>
  <si>
    <t>GHIGO ENRICO</t>
  </si>
  <si>
    <t>06275660014</t>
  </si>
  <si>
    <t>GHGNRC70L27G674H</t>
  </si>
  <si>
    <t>26/10/2017</t>
  </si>
  <si>
    <t>B000334/2017</t>
  </si>
  <si>
    <t>19/09/2017</t>
  </si>
  <si>
    <t>TRASPORTO   ALUNNO  ALLA  SCUOLA  ELEMENTARE DI PERRERO ANNO   SCOLASTICO 2017/2018 .    AFFIDAMENTO    ALLA  DITTA    SADEM    S.P.A.    - IMPEGNO DI SPESA CIG ZF31FA7512</t>
  </si>
  <si>
    <t>ZF31FA7512</t>
  </si>
  <si>
    <t>SADEM S.P.A.</t>
  </si>
  <si>
    <t>00471480012</t>
  </si>
  <si>
    <t>1812</t>
  </si>
  <si>
    <t>29/08/2017</t>
  </si>
  <si>
    <t>noleggio mensile fotocopiatore</t>
  </si>
  <si>
    <t>Z731D35952</t>
  </si>
  <si>
    <t>GRUPPO CERUTTI s.r.l.</t>
  </si>
  <si>
    <t>04919940017</t>
  </si>
  <si>
    <t>01888000449</t>
  </si>
  <si>
    <t>La Matricola del Suo contatore 62454889 Scissione pag.ex Art17ter DPR633/72 5,26 Periodo di riferimento 01 LUGLIO 2017 31 AGOSTO 2017 Il Suo Codice Cliente B46499</t>
  </si>
  <si>
    <t>Z351D00C1D</t>
  </si>
  <si>
    <t>LIQUIGAS</t>
  </si>
  <si>
    <t>03316690175</t>
  </si>
  <si>
    <t>8717253697</t>
  </si>
  <si>
    <t>Fattura Elettronica relativa all'Identificativo Rendiconto 2093048334</t>
  </si>
  <si>
    <t>ZAE1D74393</t>
  </si>
  <si>
    <t>Poste Italiane S.p.A.</t>
  </si>
  <si>
    <t>01114601006</t>
  </si>
  <si>
    <t>97103880585</t>
  </si>
  <si>
    <t>30/10/2017</t>
  </si>
  <si>
    <t>21/2017 PA</t>
  </si>
  <si>
    <t>COMUNE DI MASSELLO: LAVORI DI SISTEMAZIONE VERSANTE A MONTE DELLA STRADA  DI ACCESSO ALLA FRAZIONE CIABERSO</t>
  </si>
  <si>
    <t>ZCB1F317A2</t>
  </si>
  <si>
    <t>08554800014</t>
  </si>
  <si>
    <t>11/10/2017</t>
  </si>
  <si>
    <t>8A00779691</t>
  </si>
  <si>
    <t>08/09/2017</t>
  </si>
  <si>
    <t>5BIM 2017</t>
  </si>
  <si>
    <t>ZE81CE106F</t>
  </si>
  <si>
    <t>TELECOM ITALIA S.p.A. interventi imp. telefonici</t>
  </si>
  <si>
    <t>00488410010</t>
  </si>
  <si>
    <t>1730041688</t>
  </si>
  <si>
    <t>ASSUNZIONE IMPEGNO DI SPESA PER  ENERGIA ELETTRICA</t>
  </si>
  <si>
    <t>Z5F1E2C52E</t>
  </si>
  <si>
    <t>SO.L.E. SPA</t>
  </si>
  <si>
    <t>02322600541</t>
  </si>
  <si>
    <t>20/10/2017</t>
  </si>
  <si>
    <t>004801256856</t>
  </si>
  <si>
    <t>09/09/2017</t>
  </si>
  <si>
    <t>ZBA1E2C728</t>
  </si>
  <si>
    <t>ENEL ENERGIA SPA</t>
  </si>
  <si>
    <t>06655971007</t>
  </si>
  <si>
    <t>1730049330</t>
  </si>
  <si>
    <t>19/11/2017</t>
  </si>
  <si>
    <t>017279990201013</t>
  </si>
  <si>
    <t>Z231E2C5AD</t>
  </si>
  <si>
    <t>ENEL SERVIZIO ELETTRICO SpA</t>
  </si>
  <si>
    <t>09633951000</t>
  </si>
  <si>
    <t>03/11/2017</t>
  </si>
  <si>
    <t>017279990202013</t>
  </si>
  <si>
    <t>017279990203013</t>
  </si>
  <si>
    <t>017279990204013</t>
  </si>
  <si>
    <t>017279990205013</t>
  </si>
  <si>
    <t>24/10/2017</t>
  </si>
  <si>
    <t>05/PA</t>
  </si>
  <si>
    <t>PROGETTAZIONE DEFINITIVA, ESECUTIVA E DIREZIONE LAVORI, NONCHÉ SVOLGIMENTO DELLE ATTIVITÀ TECNICHE AMMINISTRATIVE CONNESSE AI LAVORI DEI PIANI DI MANUTENZIONE ORDINARIA DEL TERRITORIO (PMO) - SISTEM AZIONE SCARPATA DI MONTE DELLA STRADA OCCIE.</t>
  </si>
  <si>
    <t>Z551E78B17</t>
  </si>
  <si>
    <t>27/11/2017</t>
  </si>
  <si>
    <t>000001-2017-PA</t>
  </si>
  <si>
    <t>AFFIDAMENTO INCARICO RELATIVO AI SERVIZI DI PROGETTAZIONE DEFINTIVA, ESECUTIVA, DIREZIONE LAVORI, LAVORI DI PIANI DI MANUTENZIONE ORDINARIA DEL TERRITORIO (PMO) - "Sistemazione strada sterrata Ciaberso-Borgata Brua La Comba</t>
  </si>
  <si>
    <t>Z051EAD166</t>
  </si>
  <si>
    <t>09/10/2017</t>
  </si>
  <si>
    <t>SCHIARI FABIO</t>
  </si>
  <si>
    <t>10301450010</t>
  </si>
  <si>
    <t>SCHFBA84A26G674K</t>
  </si>
  <si>
    <t>08/11/2017</t>
  </si>
  <si>
    <t>000002-2017-PA</t>
  </si>
  <si>
    <t>AFFIDAMENTO INCARICO RELATIVO AI SERVIZI DI PROGETTAZIONE DEFINTIVA, ESECUTIVA, DIREZIONE LAVORI, NONCHÉ LO SVOLGIMENTO DELLE ATTIVITÀ TECNICHE AMMINISTRATIVE CONNESSE LAVORI DI PIANI DI MANUTENZIONE ORDINARIA DEL TERRITORIO (PMO) - SISTEMAZIONE VERSANTE</t>
  </si>
  <si>
    <t>Z091EAD17F</t>
  </si>
  <si>
    <t>000003-2017-PA</t>
  </si>
  <si>
    <t>AFFIDAMENTO INCARICO RELATIVO AI SERVIZI DI PROGETTAZIONE DEFINTIVA, ESECUTIVA, DIREZIONE LAVORI, (PMO) -  SISTEMAZIONE VIABILITA' PER GRAN DIDIERO E AIASSE</t>
  </si>
  <si>
    <t>Z8C1EAD182</t>
  </si>
  <si>
    <t>184S</t>
  </si>
  <si>
    <t>NOLEGGIO MENSILE</t>
  </si>
  <si>
    <t>ZE31D3591D</t>
  </si>
  <si>
    <t>12/10/2017</t>
  </si>
  <si>
    <t>5 E</t>
  </si>
  <si>
    <t>Ft Split Payment ex art.17-ter DPR 633/72</t>
  </si>
  <si>
    <t>Z651FF9BC4</t>
  </si>
  <si>
    <t>18/10/2017</t>
  </si>
  <si>
    <t>GRUPPO POLARIS SRL</t>
  </si>
  <si>
    <t>08671820010</t>
  </si>
  <si>
    <t>29/10/2017</t>
  </si>
  <si>
    <t>E32</t>
  </si>
  <si>
    <t>Sistemazione scarpata di monte della strada per Occie - Scheda VD - CIG Z051F3F9B3. Certificato unico di pagamento.</t>
  </si>
  <si>
    <t>Z051F3F9B3</t>
  </si>
  <si>
    <t>Impresa Godino di Godino Roberto SRL</t>
  </si>
  <si>
    <t>09013110011</t>
  </si>
  <si>
    <t>10/11/2017</t>
  </si>
  <si>
    <t>E34</t>
  </si>
  <si>
    <t>Sistemazione viabilita per Gran Didiero e Aiasse - Scheda VV - CIG Z491F4013E - Certificato di pagamento n.1</t>
  </si>
  <si>
    <t>000002-2017-ELETTR</t>
  </si>
  <si>
    <t>13/10/2017</t>
  </si>
  <si>
    <t>AFFIDAMENTO INCARICO RELATIVO AI SERVIZI DI PROGETTAZIONE DEFINTIVA, ESECUTIVA, DIREZIONE LAVORI, NONCHÉ LO SVOLGIMENTO DELLE ATTIVITÀ TECNICHE AMMINISTRATIVE CONNESSE LAVORI DI MANUTENZIONE STRAORDINARIA STRADE COMUNALI. CIG ZA71F407F3</t>
  </si>
  <si>
    <t>ZA71F407F3</t>
  </si>
  <si>
    <t>TRON MASSIMO</t>
  </si>
  <si>
    <t>08408660010</t>
  </si>
  <si>
    <t>TRNMSM80H01G674E</t>
  </si>
  <si>
    <t>17/11/2017</t>
  </si>
  <si>
    <t>017270800206029</t>
  </si>
  <si>
    <t>10/10/2017</t>
  </si>
  <si>
    <t>11/11/2017</t>
  </si>
  <si>
    <t>017270800210617</t>
  </si>
  <si>
    <t>017271900205017</t>
  </si>
  <si>
    <t>004801397434</t>
  </si>
  <si>
    <t>3660/FE</t>
  </si>
  <si>
    <t>08/08/2017</t>
  </si>
  <si>
    <t>Determina n. 69 del 17.09.14; Fornitura software applicativo sotto riportato in licenza d'uso al Comune di Massello; Installazione ed addestramento al personale</t>
  </si>
  <si>
    <t>ZCB10D6405</t>
  </si>
  <si>
    <t>16/08/2017</t>
  </si>
  <si>
    <t>SISCOM S.A.S. DI R. SEVEGA</t>
  </si>
  <si>
    <t>01778000040</t>
  </si>
  <si>
    <t>07/10/2017</t>
  </si>
  <si>
    <t>Z5D1C52D8A</t>
  </si>
  <si>
    <t>3632/FE</t>
  </si>
  <si>
    <t>03/08/2017</t>
  </si>
  <si>
    <t>Vs. ordine mepa n. 2687618 del 14.01.2016; Fornitura software applicativo sotto riportato in licenza d'uso al Comune di Massello; Installazione ed addestramento al personale</t>
  </si>
  <si>
    <t>Z9C1804156</t>
  </si>
  <si>
    <t>10/08/2017</t>
  </si>
  <si>
    <t>3783/FE</t>
  </si>
  <si>
    <t>Nota Accredito Elettronica Cliente</t>
  </si>
  <si>
    <t>11</t>
  </si>
  <si>
    <t>CIG Z141CB06A6</t>
  </si>
  <si>
    <t>Z141CB06A6</t>
  </si>
  <si>
    <t>04/PA</t>
  </si>
  <si>
    <t>PROGETTAZIONE DEFINITIVA, ESECUTIVA E DIREZIONE LAVORI, NONCHÉ SVOLGIMENTO DELLE ATTIVITÀ TECNICHE AMMINISTRATIVE CONNESSE AI LAVORI DEI PIANI DI MANUTENZIONE ORDINARIA DEL TERRITORIO (PMO) - SISTEM AZIONE MURI LUNGO LA STRADA DI PORTE.</t>
  </si>
  <si>
    <t>ZD01E78AE8</t>
  </si>
  <si>
    <t>06/12/2017</t>
  </si>
  <si>
    <t>843/PA/2017</t>
  </si>
  <si>
    <t>16/11/2017</t>
  </si>
  <si>
    <t>AttivitÃ  di configurazione ed attivazione portale GisMaster Web SUE con fornitura licenza software GisMaster Pratiche Edilizie.</t>
  </si>
  <si>
    <t>ZED1D9A4C2</t>
  </si>
  <si>
    <t>TECHNICAL DESIGN SRL</t>
  </si>
  <si>
    <t>00595270042</t>
  </si>
  <si>
    <t>16/12/2017</t>
  </si>
  <si>
    <t>219465</t>
  </si>
  <si>
    <t>04/11/2017</t>
  </si>
  <si>
    <t>09/11/2017</t>
  </si>
  <si>
    <t>04/12/2017</t>
  </si>
  <si>
    <t>F15000293</t>
  </si>
  <si>
    <t>VENDITA A CLIENTI</t>
  </si>
  <si>
    <t>Z1B1CE1111</t>
  </si>
  <si>
    <t>02/11/2017</t>
  </si>
  <si>
    <t>ELSYNET S.r.l.</t>
  </si>
  <si>
    <t>03178070045</t>
  </si>
  <si>
    <t>30/11/2017</t>
  </si>
  <si>
    <t>2475</t>
  </si>
  <si>
    <t>25/10/2017</t>
  </si>
  <si>
    <t>NOLEGGIO MENSILE FOTOCOPIATORE</t>
  </si>
  <si>
    <t>6 / 2567 / 2017</t>
  </si>
  <si>
    <t>FATTURA</t>
  </si>
  <si>
    <t>ZE71FBEA56</t>
  </si>
  <si>
    <t>ALMA S.p.A. CENTRO SERVIZI</t>
  </si>
  <si>
    <t>00572290047</t>
  </si>
  <si>
    <t>02/01/2018</t>
  </si>
  <si>
    <t>Z731E737FE</t>
  </si>
  <si>
    <t>004801549279</t>
  </si>
  <si>
    <t>20/11/2017</t>
  </si>
  <si>
    <t>20/12/2017</t>
  </si>
  <si>
    <t>1730056184</t>
  </si>
  <si>
    <t>PJ00098850</t>
  </si>
  <si>
    <t>COMPENSI PREST.NI A DIENDENTE ALTRA P.A. - DIC-APR 2017</t>
  </si>
  <si>
    <t>ZE81BC1136</t>
  </si>
  <si>
    <t>KUWAIT PETROLEUM ITALIA S.P.A.</t>
  </si>
  <si>
    <t>00891951006</t>
  </si>
  <si>
    <t>00435970587</t>
  </si>
  <si>
    <t>15/12/2017</t>
  </si>
  <si>
    <t>3652/FE</t>
  </si>
  <si>
    <t>07/08/2017</t>
  </si>
  <si>
    <t>Vostro ordine mepa n. 2658778 del 28.12.2015; Fornitura software applicativo sotto riportato in licenza d'uso al Comune di Massello; Installazione ed addestramento al personale</t>
  </si>
  <si>
    <t>06/10/2017</t>
  </si>
  <si>
    <t>01888000537</t>
  </si>
  <si>
    <t>La Matricola del Suo contatore 62454889 Scissione pag.ex Art17ter DPR633/72 6,00 Periodo di riferimento 01 SETTEMBRE 2017 31 OTTOBRE 2017 Il Suo Codice Cliente B46499</t>
  </si>
  <si>
    <t>31/12/2017</t>
  </si>
  <si>
    <t>8A00983327</t>
  </si>
  <si>
    <t>6BIM 2017</t>
  </si>
  <si>
    <t>14/02/2018</t>
  </si>
  <si>
    <t>24/2017PA</t>
  </si>
  <si>
    <t>INTERVENTO PRESSO TORRENTE GERMANASCA</t>
  </si>
  <si>
    <t>09/12/2017</t>
  </si>
  <si>
    <t>23/2017 PA</t>
  </si>
  <si>
    <t>COMUNE DI MASSELLO - LAVORI DI COMPLETAMENTO SISTEMAZIONE STRADA STERRATA CIABERSO-BORGATA LA COMBA CIG ZB3202A1CA</t>
  </si>
  <si>
    <t>Z9C1F8163E</t>
  </si>
  <si>
    <t>23/11/2017</t>
  </si>
  <si>
    <t>000028/17</t>
  </si>
  <si>
    <t>IMPEGNO DI SPESA PER REVISIONE E MANUTENZIONE MEZZO DEL COMUNE UNIMOG CIG Z0C20919E4</t>
  </si>
  <si>
    <t>Z0C20919E4</t>
  </si>
  <si>
    <t>RE.VE.DI. SERVICE S.R.L.</t>
  </si>
  <si>
    <t>05640170014</t>
  </si>
  <si>
    <t>1700008682-PA</t>
  </si>
  <si>
    <t>Bolletta Servizio Idrico relativa al periodo 01/01/2017 - 30/06/2017</t>
  </si>
  <si>
    <t>Z011D35802</t>
  </si>
  <si>
    <t>05/12/2017</t>
  </si>
  <si>
    <t>SMAT S.p.A.</t>
  </si>
  <si>
    <t>07937540016</t>
  </si>
  <si>
    <t>03/01/2018</t>
  </si>
  <si>
    <t>1700008683-PA</t>
  </si>
  <si>
    <t>1700008684-PA</t>
  </si>
  <si>
    <t>8717349242</t>
  </si>
  <si>
    <t>Fattura Elettronica relativa all'Identificativo Rendiconto 2094195626</t>
  </si>
  <si>
    <t>30/12/2017</t>
  </si>
  <si>
    <t>017279990205014</t>
  </si>
  <si>
    <t>04/01/2018</t>
  </si>
  <si>
    <t>017279990204014</t>
  </si>
  <si>
    <t>017279990203014</t>
  </si>
  <si>
    <t>017279990201014</t>
  </si>
  <si>
    <t>017279990202014</t>
  </si>
  <si>
    <t>PJ00102914</t>
  </si>
  <si>
    <t>ADESIONE ALLA CONVENZIONE CONSIP PER FORNITURA DI CARBURANTE DA AUTOTRAZIONE PER GLI AUTOMEZZI COMUNALI MEDIANTE FUEL CARD. CIG ZE81BC1136</t>
  </si>
  <si>
    <t>14/01/2018</t>
  </si>
  <si>
    <t>6 E</t>
  </si>
  <si>
    <t>13/12/2017</t>
  </si>
  <si>
    <t>2890</t>
  </si>
  <si>
    <t>1/E</t>
  </si>
  <si>
    <t>11/12/2017</t>
  </si>
  <si>
    <t>Lavori relativi ai Piani di manutenzione del territorio (PMO) - Rimozione vegetazione arborea e di pulizia delle cunette lungo la strada comunale Gros Passet - Balziglia. Aggiudicazione lavori. CIG. Z221FA71AF</t>
  </si>
  <si>
    <t>Z221FA71AF</t>
  </si>
  <si>
    <t>CARMEN MOIANI</t>
  </si>
  <si>
    <t>08213430013</t>
  </si>
  <si>
    <t>12/01/2018</t>
  </si>
  <si>
    <t>00632/12</t>
  </si>
  <si>
    <t>Determinazione Area Amministrativa n. 39 del 20.04.2017</t>
  </si>
  <si>
    <t>Z861E8D8E9</t>
  </si>
  <si>
    <t>09/02/2018</t>
  </si>
  <si>
    <t>004801784354</t>
  </si>
  <si>
    <t>07/12/2017</t>
  </si>
  <si>
    <t>10/01/2018</t>
  </si>
  <si>
    <t>017270800206021</t>
  </si>
  <si>
    <t>017270800210618</t>
  </si>
  <si>
    <t>017271900205018</t>
  </si>
  <si>
    <t>V6000475</t>
  </si>
  <si>
    <t>giugno/dicembre 2017</t>
  </si>
  <si>
    <t>TESORERIA COMUNALE</t>
  </si>
  <si>
    <t>23/12/2017</t>
  </si>
  <si>
    <t>TOTALI FATTURE:</t>
  </si>
  <si>
    <t>IND. TEMPESTIVITA' FATTURE:</t>
  </si>
  <si>
    <t>Tempestività dei Pagamenti - Elenco Mandati senza Fatture - Periodo 01/10/2017 - 31/12/2017</t>
  </si>
  <si>
    <t>CONSORZIO ACEA PINEROLESE</t>
  </si>
  <si>
    <t>SPESA RACCOLTA SMALTIMENTO RSU. REV. 475, 529 E 598 MAGGIO GIUGNO E LUGLIO 17</t>
  </si>
  <si>
    <t>Z6A1E0F476</t>
  </si>
  <si>
    <t>08/10/2017</t>
  </si>
  <si>
    <t>REGIONE PIEMONTE (I.R.A.P.)</t>
  </si>
  <si>
    <t>IRAP SU STIPENDI ANNO 2016</t>
  </si>
  <si>
    <t>COMUNE DI INVERSO PINASCA</t>
  </si>
  <si>
    <t>VS. REVERSALE 302 DEL 04.09.2017 RIMBORSO CONVENZIONE SERV. FINANZIARIO</t>
  </si>
  <si>
    <t>UNIONE MONTANA DEI COMUNI VALLI CHISONE E GERMANASCA</t>
  </si>
  <si>
    <t>SERVIZI SOCIALI ANNO 2017 (MENO 225.25) VERSATA ANNO SCORSO IN PIU'</t>
  </si>
  <si>
    <t>COMUNE DI PINEROLO</t>
  </si>
  <si>
    <t>QUOTA SISTEMA BIBLIOTECARIO ANNO 2016</t>
  </si>
  <si>
    <t>QUOTA ANNO 2016 SISTEMA BIBLIOTECARIO</t>
  </si>
  <si>
    <t>CITTA' DI PINEROLO</t>
  </si>
  <si>
    <t>RIMBORSO CEM 2016</t>
  </si>
  <si>
    <t>IRAP SU STIPENDI ANNO 2017 novembre</t>
  </si>
  <si>
    <t>AGENZIA DELLE ENTRATE</t>
  </si>
  <si>
    <t>PAGAM F24 ELEM IDENTIFICATIVI ANNUALITA' SUCCESSIVA CONTRATTO FORESTERIA</t>
  </si>
  <si>
    <t>PER PAG.      F. 26    REG. CONTRATTO   FORESTERIA QUOTA COMUNE</t>
  </si>
  <si>
    <t>SPESA RACCOLTA E SMALTIMENTO RSU ANNO 2017 COME DA VS SOLLECITO</t>
  </si>
  <si>
    <t>AON SPA</t>
  </si>
  <si>
    <t>Z0C2093071 ASSICURAZIONE PULLMINO EJ719EW 30.11.2017 - 30.11.2018</t>
  </si>
  <si>
    <t>Z0C2093071</t>
  </si>
  <si>
    <t>Z492093037 ASSICURAZIONE UNIMOG ZA615EA</t>
  </si>
  <si>
    <t>Z492093037</t>
  </si>
  <si>
    <t>COMUNE DI PERRERO</t>
  </si>
  <si>
    <t>RIMBORSO SPESE PER GESTIONE ASSOCIATA SCUOLA MEDIA A.S. 2016-2017</t>
  </si>
  <si>
    <t>MALVA ARNALDI scuola teorico pratica</t>
  </si>
  <si>
    <t>Contributo ANNO 2016</t>
  </si>
  <si>
    <t>ACCORDO TERRITORIALE TRA LA REGIONE PIEMONTE, LA CITTA' METROPOLITANA DI TORINO LA C.C.I.A.A. DI TORINO E I COMUNI DELL'AREA DEL PINEROLESE E ZONE LIMITROFE PER LA TUTELA DELLA BIODIVERSITA', IL SOSTEGNO DELL'IMPRENDITORIA AGRICOL. ATTRAVERSO LA SCUOLA TE</t>
  </si>
  <si>
    <t>ZBB20EAB99 AFFIDAMENTO SERVIZO DI COPERTURA ASSICURATIVA PERIODO 30.11.2017 - 30.11.2018. CIG.  ZBB20EAB99</t>
  </si>
  <si>
    <t>ZBB20EAB99</t>
  </si>
  <si>
    <t>COMUNITA' MONTANA DEL PINEROLESE</t>
  </si>
  <si>
    <t>PISCINA 2015</t>
  </si>
  <si>
    <t>NUCLEO VALUTAZIONE2015</t>
  </si>
  <si>
    <t>SPORTELLO FORESTALE 2015 QUOTA FISSA E VARIABILE</t>
  </si>
  <si>
    <t>QUATA 2015 SUAP</t>
  </si>
  <si>
    <t>SUAP 2015</t>
  </si>
  <si>
    <t>Adesione al sistema bibliotecario pinerolese  e partecipazione alla gestione informatica ErasmoNet. Liquidazione quote anno 2016</t>
  </si>
  <si>
    <t>VS. REVERSALE N. 817 DEL 25.10.2017</t>
  </si>
  <si>
    <t>ONERI IRAP INCARICO UFF. RAGIONERIA LONG FEDERICA</t>
  </si>
  <si>
    <t>IRAP UFFICIO RAGIONERIA DICEMBRE</t>
  </si>
  <si>
    <t>IRAP SU SOLARO</t>
  </si>
  <si>
    <t>BURRELLO GIUSEPPE</t>
  </si>
  <si>
    <t>DIRITTI ROGITO MASSELLO 2017</t>
  </si>
  <si>
    <t>IRAP SEGRETARIO</t>
  </si>
  <si>
    <t>MASSEL PIER PAOLO</t>
  </si>
  <si>
    <t>RIMBORSO KM GENNAIO - DICEMBRE 2017</t>
  </si>
  <si>
    <t>ALLEANZA NELLE ALPI</t>
  </si>
  <si>
    <t>ALLEANZA NELLE ALPI - IMPEGNO DI SPESA 2017</t>
  </si>
  <si>
    <t>COMUNE DI PRALI</t>
  </si>
  <si>
    <t>RIMBORSO SPESE SERVIZIO MENSA 2015/2016</t>
  </si>
  <si>
    <t>RIMBORSO SPESE SERVIZIO MENSA</t>
  </si>
  <si>
    <t>RIMBORSO CONVENZIONE SCUOLA PRIMARIA 2016/2017</t>
  </si>
  <si>
    <t>OBIALERO STEFANIA pronta cassa</t>
  </si>
  <si>
    <t>REINTEGRO SPESE ECONOMALI MINUTERIA PER AMBULATORIO</t>
  </si>
  <si>
    <t>BOLLO PULLMINO 2017 REINTEGRO FONDO ECONOMALE</t>
  </si>
  <si>
    <t>REINTEGRO FONDO ECONOMALE - CORONA FIORI PARTIGIANI</t>
  </si>
  <si>
    <t>REINTEGRO FONDO ECONOMALE - RIPARARAZIONE PNEUMATICO UNIMOG</t>
  </si>
  <si>
    <t>CATTARINICH SILVIO</t>
  </si>
  <si>
    <t>CONCESSIONE CONTRIBUTO PER LAVORI DI RISTRUTTURAZIONE FORNO COMUNITARIO DI BORGATA CIABERSO . DETERMINAZIONI IN MERITO.</t>
  </si>
  <si>
    <t>COMUNE DI SAN GERMANO CHISONE</t>
  </si>
  <si>
    <t>RIMBORSO SPESE ANTICIPATE DAL COMUNE DI SAN GERMANO CHISONE PER SERVIZI IN MATERIA DI SICUREZZA E IGIENE SUL LAVORO E SPESE PER ACCERTAMENTI SANITARI ANNO 2017</t>
  </si>
  <si>
    <t>COMUNE DI MASSELLO</t>
  </si>
  <si>
    <t>restituzione anticipo fondo solidarietà 2016 - compensazione trattenuta imu</t>
  </si>
  <si>
    <t>SAN PAOLO IMI (INTERESSI)</t>
  </si>
  <si>
    <t>regolarizzo provvisori 18-19-25-26-27-28</t>
  </si>
  <si>
    <t>CASSA DEPOSITI E PRESTITI C/C 29814</t>
  </si>
  <si>
    <t>PAGAMENTO ADUE B2B            COD DISP 0117062002TCDR NOME  CASSA DEPOSITI E PRESTITI SPA</t>
  </si>
  <si>
    <t>CASSA DEPOSITI E PRESTITI C/C 20134 - mef</t>
  </si>
  <si>
    <t>PAGAMENTO ADUE B2B            COD DISP 0117062002TCDM NOME  CASSA DEPOSITI E PRESTITI SPA</t>
  </si>
  <si>
    <t>PAGAMENTO ADUE B2BMANDATO 2928440008717 NOMECASSA DEPOSITI E PRESTITI</t>
  </si>
  <si>
    <t>ISTIT. PER IL CREDITO SPORTIVO</t>
  </si>
  <si>
    <t>RATA NR 28 MUTUO SEMESTRALE</t>
  </si>
  <si>
    <t>RATA MUTUO SCAD 30062017 MAV 10630000981751680</t>
  </si>
  <si>
    <t>PAG F23 PAGATO PER CASSA IMPOSTA DI BOLLO E REGISTRO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</si>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</sst>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98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2016</v>
      </c>
      <c r="B8" s="108">
        <v>168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26000</v>
      </c>
      <c r="H8" s="112">
        <v>4688.5200000000004</v>
      </c>
      <c r="I8" s="143" t="s">
        <v>79</v>
      </c>
      <c r="J8" s="112">
        <f>IF(I8="SI", G8-H8,G8)</f>
        <v>21311.48</v>
      </c>
      <c r="K8" s="195" t="s">
        <v>80</v>
      </c>
      <c r="L8" s="108">
        <v>2016</v>
      </c>
      <c r="M8" s="108">
        <v>1364</v>
      </c>
      <c r="N8" s="109" t="s">
        <v>81</v>
      </c>
      <c r="O8" s="111" t="s">
        <v>82</v>
      </c>
      <c r="P8" s="109" t="s">
        <v>83</v>
      </c>
      <c r="Q8" s="109" t="s">
        <v>83</v>
      </c>
      <c r="R8" s="108" t="s">
        <v>84</v>
      </c>
      <c r="S8" s="111" t="s">
        <v>84</v>
      </c>
      <c r="T8" s="108">
        <v>2090605</v>
      </c>
      <c r="U8" s="108">
        <v>9070</v>
      </c>
      <c r="V8" s="108">
        <v>12650</v>
      </c>
      <c r="W8" s="108">
        <v>23</v>
      </c>
      <c r="X8" s="113">
        <v>2015</v>
      </c>
      <c r="Y8" s="113">
        <v>294</v>
      </c>
      <c r="Z8" s="113">
        <v>0</v>
      </c>
      <c r="AA8" s="114" t="s">
        <v>85</v>
      </c>
      <c r="AB8" s="108">
        <v>68</v>
      </c>
      <c r="AC8" s="109" t="s">
        <v>86</v>
      </c>
      <c r="AD8" s="196" t="s">
        <v>77</v>
      </c>
      <c r="AE8" s="196" t="s">
        <v>86</v>
      </c>
      <c r="AF8" s="197">
        <f>AE8-AD8</f>
        <v>451</v>
      </c>
      <c r="AG8" s="198">
        <f>IF(AI8="SI", 0,J8)</f>
        <v>21311.48</v>
      </c>
      <c r="AH8" s="199">
        <f>AG8*AF8</f>
        <v>9611477.4800000004</v>
      </c>
      <c r="AI8" s="200"/>
    </row>
    <row r="9" spans="1:35">
      <c r="A9" s="108">
        <v>2017</v>
      </c>
      <c r="B9" s="108">
        <v>86</v>
      </c>
      <c r="C9" s="109" t="s">
        <v>87</v>
      </c>
      <c r="D9" s="194" t="s">
        <v>88</v>
      </c>
      <c r="E9" s="109" t="s">
        <v>89</v>
      </c>
      <c r="F9" s="111" t="s">
        <v>90</v>
      </c>
      <c r="G9" s="112">
        <v>460.43</v>
      </c>
      <c r="H9" s="112">
        <v>83.03</v>
      </c>
      <c r="I9" s="143" t="s">
        <v>91</v>
      </c>
      <c r="J9" s="112">
        <f>IF(I9="SI", G9-H9,G9)</f>
        <v>460.43</v>
      </c>
      <c r="K9" s="195" t="s">
        <v>92</v>
      </c>
      <c r="L9" s="108">
        <v>2017</v>
      </c>
      <c r="M9" s="108">
        <v>816</v>
      </c>
      <c r="N9" s="109" t="s">
        <v>93</v>
      </c>
      <c r="O9" s="111" t="s">
        <v>94</v>
      </c>
      <c r="P9" s="109" t="s">
        <v>95</v>
      </c>
      <c r="Q9" s="109" t="s">
        <v>96</v>
      </c>
      <c r="R9" s="108" t="s">
        <v>84</v>
      </c>
      <c r="S9" s="111" t="s">
        <v>84</v>
      </c>
      <c r="T9" s="108">
        <v>2080101</v>
      </c>
      <c r="U9" s="108">
        <v>8230</v>
      </c>
      <c r="V9" s="108">
        <v>9950</v>
      </c>
      <c r="W9" s="108">
        <v>1</v>
      </c>
      <c r="X9" s="113">
        <v>2016</v>
      </c>
      <c r="Y9" s="113">
        <v>233</v>
      </c>
      <c r="Z9" s="113">
        <v>0</v>
      </c>
      <c r="AA9" s="114" t="s">
        <v>93</v>
      </c>
      <c r="AB9" s="108">
        <v>335</v>
      </c>
      <c r="AC9" s="109" t="s">
        <v>97</v>
      </c>
      <c r="AD9" s="196" t="s">
        <v>98</v>
      </c>
      <c r="AE9" s="196" t="s">
        <v>97</v>
      </c>
      <c r="AF9" s="197">
        <f>AE9-AD9</f>
        <v>137</v>
      </c>
      <c r="AG9" s="198">
        <f>IF(AI9="SI", 0,J9)</f>
        <v>460.43</v>
      </c>
      <c r="AH9" s="199">
        <f>AG9*AF9</f>
        <v>63078.91</v>
      </c>
      <c r="AI9" s="200"/>
    </row>
    <row r="10" spans="1:35">
      <c r="A10" s="108">
        <v>2017</v>
      </c>
      <c r="B10" s="108">
        <v>130</v>
      </c>
      <c r="C10" s="109" t="s">
        <v>99</v>
      </c>
      <c r="D10" s="194" t="s">
        <v>100</v>
      </c>
      <c r="E10" s="109" t="s">
        <v>101</v>
      </c>
      <c r="F10" s="111" t="s">
        <v>102</v>
      </c>
      <c r="G10" s="112">
        <v>8906</v>
      </c>
      <c r="H10" s="112">
        <v>1606</v>
      </c>
      <c r="I10" s="143" t="s">
        <v>79</v>
      </c>
      <c r="J10" s="112">
        <f>IF(I10="SI", G10-H10,G10)</f>
        <v>7300</v>
      </c>
      <c r="K10" s="195" t="s">
        <v>103</v>
      </c>
      <c r="L10" s="108">
        <v>2017</v>
      </c>
      <c r="M10" s="108">
        <v>1305</v>
      </c>
      <c r="N10" s="109" t="s">
        <v>104</v>
      </c>
      <c r="O10" s="111" t="s">
        <v>105</v>
      </c>
      <c r="P10" s="109" t="s">
        <v>106</v>
      </c>
      <c r="Q10" s="109" t="s">
        <v>107</v>
      </c>
      <c r="R10" s="108" t="s">
        <v>84</v>
      </c>
      <c r="S10" s="111" t="s">
        <v>84</v>
      </c>
      <c r="T10" s="108">
        <v>2090605</v>
      </c>
      <c r="U10" s="108">
        <v>9070</v>
      </c>
      <c r="V10" s="108">
        <v>12650</v>
      </c>
      <c r="W10" s="108">
        <v>25</v>
      </c>
      <c r="X10" s="113">
        <v>2017</v>
      </c>
      <c r="Y10" s="113">
        <v>82</v>
      </c>
      <c r="Z10" s="113">
        <v>0</v>
      </c>
      <c r="AA10" s="114" t="s">
        <v>108</v>
      </c>
      <c r="AB10" s="108">
        <v>304</v>
      </c>
      <c r="AC10" s="109" t="s">
        <v>109</v>
      </c>
      <c r="AD10" s="196" t="s">
        <v>110</v>
      </c>
      <c r="AE10" s="196" t="s">
        <v>109</v>
      </c>
      <c r="AF10" s="197">
        <f>AE10-AD10</f>
        <v>6</v>
      </c>
      <c r="AG10" s="198">
        <f>IF(AI10="SI", 0,J10)</f>
        <v>7300</v>
      </c>
      <c r="AH10" s="199">
        <f>AG10*AF10</f>
        <v>43800</v>
      </c>
      <c r="AI10" s="200"/>
    </row>
    <row r="11" spans="1:35">
      <c r="A11" s="108">
        <v>2017</v>
      </c>
      <c r="B11" s="108">
        <v>133</v>
      </c>
      <c r="C11" s="109" t="s">
        <v>110</v>
      </c>
      <c r="D11" s="194" t="s">
        <v>111</v>
      </c>
      <c r="E11" s="109" t="s">
        <v>99</v>
      </c>
      <c r="F11" s="111" t="s">
        <v>112</v>
      </c>
      <c r="G11" s="112">
        <v>15860</v>
      </c>
      <c r="H11" s="112">
        <v>2860</v>
      </c>
      <c r="I11" s="143" t="s">
        <v>79</v>
      </c>
      <c r="J11" s="112">
        <f>IF(I11="SI", G11-H11,G11)</f>
        <v>13000</v>
      </c>
      <c r="K11" s="195" t="s">
        <v>80</v>
      </c>
      <c r="L11" s="108">
        <v>2017</v>
      </c>
      <c r="M11" s="108">
        <v>1342</v>
      </c>
      <c r="N11" s="109" t="s">
        <v>113</v>
      </c>
      <c r="O11" s="111" t="s">
        <v>114</v>
      </c>
      <c r="P11" s="109" t="s">
        <v>115</v>
      </c>
      <c r="Q11" s="109" t="s">
        <v>116</v>
      </c>
      <c r="R11" s="108" t="s">
        <v>84</v>
      </c>
      <c r="S11" s="111" t="s">
        <v>84</v>
      </c>
      <c r="T11" s="108">
        <v>2090605</v>
      </c>
      <c r="U11" s="108">
        <v>9070</v>
      </c>
      <c r="V11" s="108">
        <v>12650</v>
      </c>
      <c r="W11" s="108">
        <v>24</v>
      </c>
      <c r="X11" s="113">
        <v>2017</v>
      </c>
      <c r="Y11" s="113">
        <v>59</v>
      </c>
      <c r="Z11" s="113">
        <v>0</v>
      </c>
      <c r="AA11" s="114" t="s">
        <v>108</v>
      </c>
      <c r="AB11" s="108">
        <v>305</v>
      </c>
      <c r="AC11" s="109" t="s">
        <v>109</v>
      </c>
      <c r="AD11" s="196" t="s">
        <v>117</v>
      </c>
      <c r="AE11" s="196" t="s">
        <v>109</v>
      </c>
      <c r="AF11" s="197">
        <f>AE11-AD11</f>
        <v>5</v>
      </c>
      <c r="AG11" s="198">
        <f>IF(AI11="SI", 0,J11)</f>
        <v>13000</v>
      </c>
      <c r="AH11" s="199">
        <f>AG11*AF11</f>
        <v>65000</v>
      </c>
      <c r="AI11" s="200"/>
    </row>
    <row r="12" spans="1:35">
      <c r="A12" s="108">
        <v>2017</v>
      </c>
      <c r="B12" s="108">
        <v>134</v>
      </c>
      <c r="C12" s="109" t="s">
        <v>110</v>
      </c>
      <c r="D12" s="194" t="s">
        <v>118</v>
      </c>
      <c r="E12" s="109" t="s">
        <v>119</v>
      </c>
      <c r="F12" s="111" t="s">
        <v>120</v>
      </c>
      <c r="G12" s="112">
        <v>5368</v>
      </c>
      <c r="H12" s="112">
        <v>968</v>
      </c>
      <c r="I12" s="143" t="s">
        <v>79</v>
      </c>
      <c r="J12" s="112">
        <f>IF(I12="SI", G12-H12,G12)</f>
        <v>4400</v>
      </c>
      <c r="K12" s="195" t="s">
        <v>121</v>
      </c>
      <c r="L12" s="108">
        <v>2017</v>
      </c>
      <c r="M12" s="108">
        <v>1482</v>
      </c>
      <c r="N12" s="109" t="s">
        <v>122</v>
      </c>
      <c r="O12" s="111" t="s">
        <v>114</v>
      </c>
      <c r="P12" s="109" t="s">
        <v>115</v>
      </c>
      <c r="Q12" s="109" t="s">
        <v>116</v>
      </c>
      <c r="R12" s="108" t="s">
        <v>84</v>
      </c>
      <c r="S12" s="111" t="s">
        <v>84</v>
      </c>
      <c r="T12" s="108">
        <v>2090605</v>
      </c>
      <c r="U12" s="108">
        <v>9070</v>
      </c>
      <c r="V12" s="108">
        <v>12650</v>
      </c>
      <c r="W12" s="108">
        <v>25</v>
      </c>
      <c r="X12" s="113">
        <v>2017</v>
      </c>
      <c r="Y12" s="113">
        <v>81</v>
      </c>
      <c r="Z12" s="113">
        <v>0</v>
      </c>
      <c r="AA12" s="114" t="s">
        <v>122</v>
      </c>
      <c r="AB12" s="108">
        <v>364</v>
      </c>
      <c r="AC12" s="109" t="s">
        <v>123</v>
      </c>
      <c r="AD12" s="196" t="s">
        <v>124</v>
      </c>
      <c r="AE12" s="196" t="s">
        <v>123</v>
      </c>
      <c r="AF12" s="197">
        <f>AE12-AD12</f>
        <v>21</v>
      </c>
      <c r="AG12" s="198">
        <f>IF(AI12="SI", 0,J12)</f>
        <v>4400</v>
      </c>
      <c r="AH12" s="199">
        <f>AG12*AF12</f>
        <v>92400</v>
      </c>
      <c r="AI12" s="200"/>
    </row>
    <row r="13" spans="1:35">
      <c r="A13" s="108">
        <v>2017</v>
      </c>
      <c r="B13" s="108">
        <v>135</v>
      </c>
      <c r="C13" s="109" t="s">
        <v>110</v>
      </c>
      <c r="D13" s="194" t="s">
        <v>125</v>
      </c>
      <c r="E13" s="109" t="s">
        <v>126</v>
      </c>
      <c r="F13" s="111" t="s">
        <v>127</v>
      </c>
      <c r="G13" s="112">
        <v>10074.39</v>
      </c>
      <c r="H13" s="112">
        <v>1816.69</v>
      </c>
      <c r="I13" s="143" t="s">
        <v>79</v>
      </c>
      <c r="J13" s="112">
        <f>IF(I13="SI", G13-H13,G13)</f>
        <v>8257.6999999999989</v>
      </c>
      <c r="K13" s="195" t="s">
        <v>80</v>
      </c>
      <c r="L13" s="108">
        <v>2017</v>
      </c>
      <c r="M13" s="108">
        <v>1443</v>
      </c>
      <c r="N13" s="109" t="s">
        <v>122</v>
      </c>
      <c r="O13" s="111" t="s">
        <v>128</v>
      </c>
      <c r="P13" s="109" t="s">
        <v>80</v>
      </c>
      <c r="Q13" s="109" t="s">
        <v>80</v>
      </c>
      <c r="R13" s="108" t="s">
        <v>84</v>
      </c>
      <c r="S13" s="111" t="s">
        <v>84</v>
      </c>
      <c r="T13" s="108">
        <v>2090605</v>
      </c>
      <c r="U13" s="108">
        <v>9070</v>
      </c>
      <c r="V13" s="108">
        <v>12650</v>
      </c>
      <c r="W13" s="108">
        <v>18</v>
      </c>
      <c r="X13" s="113">
        <v>2017</v>
      </c>
      <c r="Y13" s="113">
        <v>58</v>
      </c>
      <c r="Z13" s="113">
        <v>0</v>
      </c>
      <c r="AA13" s="114" t="s">
        <v>129</v>
      </c>
      <c r="AB13" s="108">
        <v>448</v>
      </c>
      <c r="AC13" s="109" t="s">
        <v>130</v>
      </c>
      <c r="AD13" s="196" t="s">
        <v>131</v>
      </c>
      <c r="AE13" s="196" t="s">
        <v>130</v>
      </c>
      <c r="AF13" s="197">
        <f>AE13-AD13</f>
        <v>48</v>
      </c>
      <c r="AG13" s="198">
        <f>IF(AI13="SI", 0,J13)</f>
        <v>8257.6999999999989</v>
      </c>
      <c r="AH13" s="199">
        <f>AG13*AF13</f>
        <v>396369.6</v>
      </c>
      <c r="AI13" s="200"/>
    </row>
    <row r="14" spans="1:35">
      <c r="A14" s="108">
        <v>2017</v>
      </c>
      <c r="B14" s="108">
        <v>136</v>
      </c>
      <c r="C14" s="109" t="s">
        <v>132</v>
      </c>
      <c r="D14" s="194" t="s">
        <v>133</v>
      </c>
      <c r="E14" s="109" t="s">
        <v>99</v>
      </c>
      <c r="F14" s="111" t="s">
        <v>134</v>
      </c>
      <c r="G14" s="112">
        <v>201.62</v>
      </c>
      <c r="H14" s="112">
        <v>38.81</v>
      </c>
      <c r="I14" s="143" t="s">
        <v>79</v>
      </c>
      <c r="J14" s="112">
        <f>IF(I14="SI", G14-H14,G14)</f>
        <v>162.81</v>
      </c>
      <c r="K14" s="195" t="s">
        <v>135</v>
      </c>
      <c r="L14" s="108">
        <v>2017</v>
      </c>
      <c r="M14" s="108">
        <v>1385</v>
      </c>
      <c r="N14" s="109" t="s">
        <v>136</v>
      </c>
      <c r="O14" s="111" t="s">
        <v>137</v>
      </c>
      <c r="P14" s="109" t="s">
        <v>138</v>
      </c>
      <c r="Q14" s="109" t="s">
        <v>80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5</v>
      </c>
      <c r="X14" s="113">
        <v>2017</v>
      </c>
      <c r="Y14" s="113">
        <v>18</v>
      </c>
      <c r="Z14" s="113">
        <v>0</v>
      </c>
      <c r="AA14" s="114" t="s">
        <v>109</v>
      </c>
      <c r="AB14" s="108">
        <v>293</v>
      </c>
      <c r="AC14" s="109" t="s">
        <v>109</v>
      </c>
      <c r="AD14" s="196" t="s">
        <v>117</v>
      </c>
      <c r="AE14" s="196" t="s">
        <v>109</v>
      </c>
      <c r="AF14" s="197">
        <f>AE14-AD14</f>
        <v>5</v>
      </c>
      <c r="AG14" s="198">
        <f>IF(AI14="SI", 0,J14)</f>
        <v>162.81</v>
      </c>
      <c r="AH14" s="199">
        <f>AG14*AF14</f>
        <v>814.05</v>
      </c>
      <c r="AI14" s="200"/>
    </row>
    <row r="15" spans="1:35">
      <c r="A15" s="108">
        <v>2017</v>
      </c>
      <c r="B15" s="108">
        <v>137</v>
      </c>
      <c r="C15" s="109" t="s">
        <v>132</v>
      </c>
      <c r="D15" s="194" t="s">
        <v>139</v>
      </c>
      <c r="E15" s="109" t="s">
        <v>140</v>
      </c>
      <c r="F15" s="111" t="s">
        <v>141</v>
      </c>
      <c r="G15" s="112">
        <v>38488.43</v>
      </c>
      <c r="H15" s="112">
        <v>6940.54</v>
      </c>
      <c r="I15" s="143" t="s">
        <v>79</v>
      </c>
      <c r="J15" s="112">
        <f>IF(I15="SI", G15-H15,G15)</f>
        <v>31547.89</v>
      </c>
      <c r="K15" s="195" t="s">
        <v>142</v>
      </c>
      <c r="L15" s="108">
        <v>2017</v>
      </c>
      <c r="M15" s="108">
        <v>1395</v>
      </c>
      <c r="N15" s="109" t="s">
        <v>108</v>
      </c>
      <c r="O15" s="111" t="s">
        <v>143</v>
      </c>
      <c r="P15" s="109" t="s">
        <v>144</v>
      </c>
      <c r="Q15" s="109" t="s">
        <v>80</v>
      </c>
      <c r="R15" s="108" t="s">
        <v>84</v>
      </c>
      <c r="S15" s="111" t="s">
        <v>84</v>
      </c>
      <c r="T15" s="108">
        <v>2090605</v>
      </c>
      <c r="U15" s="108">
        <v>9070</v>
      </c>
      <c r="V15" s="108">
        <v>12650</v>
      </c>
      <c r="W15" s="108">
        <v>25</v>
      </c>
      <c r="X15" s="113">
        <v>2017</v>
      </c>
      <c r="Y15" s="113">
        <v>105</v>
      </c>
      <c r="Z15" s="113">
        <v>0</v>
      </c>
      <c r="AA15" s="114" t="s">
        <v>129</v>
      </c>
      <c r="AB15" s="108">
        <v>450</v>
      </c>
      <c r="AC15" s="109" t="s">
        <v>130</v>
      </c>
      <c r="AD15" s="196" t="s">
        <v>117</v>
      </c>
      <c r="AE15" s="196" t="s">
        <v>130</v>
      </c>
      <c r="AF15" s="197">
        <f>AE15-AD15</f>
        <v>75</v>
      </c>
      <c r="AG15" s="198">
        <f>IF(AI15="SI", 0,J15)</f>
        <v>31547.89</v>
      </c>
      <c r="AH15" s="199">
        <f>AG15*AF15</f>
        <v>2366091.75</v>
      </c>
      <c r="AI15" s="200"/>
    </row>
    <row r="16" spans="1:35">
      <c r="A16" s="108">
        <v>2017</v>
      </c>
      <c r="B16" s="108">
        <v>138</v>
      </c>
      <c r="C16" s="109" t="s">
        <v>132</v>
      </c>
      <c r="D16" s="194" t="s">
        <v>145</v>
      </c>
      <c r="E16" s="109" t="s">
        <v>146</v>
      </c>
      <c r="F16" s="111" t="s">
        <v>147</v>
      </c>
      <c r="G16" s="112">
        <v>24.08</v>
      </c>
      <c r="H16" s="112">
        <v>4.24</v>
      </c>
      <c r="I16" s="143" t="s">
        <v>79</v>
      </c>
      <c r="J16" s="112">
        <f>IF(I16="SI", G16-H16,G16)</f>
        <v>19.839999999999996</v>
      </c>
      <c r="K16" s="195" t="s">
        <v>148</v>
      </c>
      <c r="L16" s="108">
        <v>2017</v>
      </c>
      <c r="M16" s="108">
        <v>1343</v>
      </c>
      <c r="N16" s="109" t="s">
        <v>113</v>
      </c>
      <c r="O16" s="111" t="s">
        <v>149</v>
      </c>
      <c r="P16" s="109" t="s">
        <v>150</v>
      </c>
      <c r="Q16" s="109" t="s">
        <v>150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4</v>
      </c>
      <c r="X16" s="113">
        <v>2017</v>
      </c>
      <c r="Y16" s="113">
        <v>1</v>
      </c>
      <c r="Z16" s="113">
        <v>0</v>
      </c>
      <c r="AA16" s="114" t="s">
        <v>109</v>
      </c>
      <c r="AB16" s="108">
        <v>294</v>
      </c>
      <c r="AC16" s="109" t="s">
        <v>109</v>
      </c>
      <c r="AD16" s="196" t="s">
        <v>132</v>
      </c>
      <c r="AE16" s="196" t="s">
        <v>109</v>
      </c>
      <c r="AF16" s="197">
        <f>AE16-AD16</f>
        <v>1</v>
      </c>
      <c r="AG16" s="198">
        <f>IF(AI16="SI", 0,J16)</f>
        <v>19.839999999999996</v>
      </c>
      <c r="AH16" s="199">
        <f>AG16*AF16</f>
        <v>19.839999999999996</v>
      </c>
      <c r="AI16" s="200"/>
    </row>
    <row r="17" spans="1:35">
      <c r="A17" s="108">
        <v>2017</v>
      </c>
      <c r="B17" s="108">
        <v>139</v>
      </c>
      <c r="C17" s="109" t="s">
        <v>132</v>
      </c>
      <c r="D17" s="194" t="s">
        <v>151</v>
      </c>
      <c r="E17" s="109" t="s">
        <v>152</v>
      </c>
      <c r="F17" s="111" t="s">
        <v>153</v>
      </c>
      <c r="G17" s="112">
        <v>558</v>
      </c>
      <c r="H17" s="112">
        <v>100.62</v>
      </c>
      <c r="I17" s="143" t="s">
        <v>79</v>
      </c>
      <c r="J17" s="112">
        <f>IF(I17="SI", G17-H17,G17)</f>
        <v>457.38</v>
      </c>
      <c r="K17" s="195" t="s">
        <v>154</v>
      </c>
      <c r="L17" s="108">
        <v>2017</v>
      </c>
      <c r="M17" s="108">
        <v>1501</v>
      </c>
      <c r="N17" s="109" t="s">
        <v>132</v>
      </c>
      <c r="O17" s="111" t="s">
        <v>155</v>
      </c>
      <c r="P17" s="109" t="s">
        <v>156</v>
      </c>
      <c r="Q17" s="109" t="s">
        <v>156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2</v>
      </c>
      <c r="X17" s="113">
        <v>2017</v>
      </c>
      <c r="Y17" s="113">
        <v>87</v>
      </c>
      <c r="Z17" s="113">
        <v>0</v>
      </c>
      <c r="AA17" s="114" t="s">
        <v>109</v>
      </c>
      <c r="AB17" s="108">
        <v>297</v>
      </c>
      <c r="AC17" s="109" t="s">
        <v>109</v>
      </c>
      <c r="AD17" s="196" t="s">
        <v>157</v>
      </c>
      <c r="AE17" s="196" t="s">
        <v>109</v>
      </c>
      <c r="AF17" s="197">
        <f>AE17-AD17</f>
        <v>-57</v>
      </c>
      <c r="AG17" s="198">
        <f>IF(AI17="SI", 0,J17)</f>
        <v>457.38</v>
      </c>
      <c r="AH17" s="199">
        <f>AG17*AF17</f>
        <v>-26070.66</v>
      </c>
      <c r="AI17" s="200"/>
    </row>
    <row r="18" spans="1:35">
      <c r="A18" s="108">
        <v>2017</v>
      </c>
      <c r="B18" s="108">
        <v>140</v>
      </c>
      <c r="C18" s="109" t="s">
        <v>132</v>
      </c>
      <c r="D18" s="194" t="s">
        <v>158</v>
      </c>
      <c r="E18" s="109" t="s">
        <v>126</v>
      </c>
      <c r="F18" s="111" t="s">
        <v>159</v>
      </c>
      <c r="G18" s="112">
        <v>2989</v>
      </c>
      <c r="H18" s="112">
        <v>539</v>
      </c>
      <c r="I18" s="143" t="s">
        <v>79</v>
      </c>
      <c r="J18" s="112">
        <f>IF(I18="SI", G18-H18,G18)</f>
        <v>2450</v>
      </c>
      <c r="K18" s="195" t="s">
        <v>160</v>
      </c>
      <c r="L18" s="108">
        <v>2017</v>
      </c>
      <c r="M18" s="108">
        <v>1444</v>
      </c>
      <c r="N18" s="109" t="s">
        <v>122</v>
      </c>
      <c r="O18" s="111" t="s">
        <v>161</v>
      </c>
      <c r="P18" s="109" t="s">
        <v>162</v>
      </c>
      <c r="Q18" s="109" t="s">
        <v>163</v>
      </c>
      <c r="R18" s="108" t="s">
        <v>84</v>
      </c>
      <c r="S18" s="111" t="s">
        <v>84</v>
      </c>
      <c r="T18" s="108">
        <v>2010501</v>
      </c>
      <c r="U18" s="108">
        <v>6130</v>
      </c>
      <c r="V18" s="108">
        <v>9110</v>
      </c>
      <c r="W18" s="108">
        <v>99</v>
      </c>
      <c r="X18" s="113">
        <v>2017</v>
      </c>
      <c r="Y18" s="113">
        <v>61</v>
      </c>
      <c r="Z18" s="113">
        <v>0</v>
      </c>
      <c r="AA18" s="114" t="s">
        <v>129</v>
      </c>
      <c r="AB18" s="108">
        <v>324</v>
      </c>
      <c r="AC18" s="109" t="s">
        <v>164</v>
      </c>
      <c r="AD18" s="196" t="s">
        <v>131</v>
      </c>
      <c r="AE18" s="196" t="s">
        <v>164</v>
      </c>
      <c r="AF18" s="197">
        <f>AE18-AD18</f>
        <v>-1</v>
      </c>
      <c r="AG18" s="198">
        <f>IF(AI18="SI", 0,J18)</f>
        <v>2450</v>
      </c>
      <c r="AH18" s="199">
        <f>AG18*AF18</f>
        <v>-2450</v>
      </c>
      <c r="AI18" s="200"/>
    </row>
    <row r="19" spans="1:35">
      <c r="A19" s="108">
        <v>2017</v>
      </c>
      <c r="B19" s="108">
        <v>141</v>
      </c>
      <c r="C19" s="109" t="s">
        <v>132</v>
      </c>
      <c r="D19" s="194" t="s">
        <v>165</v>
      </c>
      <c r="E19" s="109" t="s">
        <v>166</v>
      </c>
      <c r="F19" s="111" t="s">
        <v>167</v>
      </c>
      <c r="G19" s="112">
        <v>303</v>
      </c>
      <c r="H19" s="112">
        <v>27.55</v>
      </c>
      <c r="I19" s="143" t="s">
        <v>91</v>
      </c>
      <c r="J19" s="112">
        <f>IF(I19="SI", G19-H19,G19)</f>
        <v>303</v>
      </c>
      <c r="K19" s="195" t="s">
        <v>168</v>
      </c>
      <c r="L19" s="108">
        <v>2017</v>
      </c>
      <c r="M19" s="108">
        <v>1392</v>
      </c>
      <c r="N19" s="109" t="s">
        <v>108</v>
      </c>
      <c r="O19" s="111" t="s">
        <v>169</v>
      </c>
      <c r="P19" s="109" t="s">
        <v>170</v>
      </c>
      <c r="Q19" s="109" t="s">
        <v>170</v>
      </c>
      <c r="R19" s="108" t="s">
        <v>84</v>
      </c>
      <c r="S19" s="111" t="s">
        <v>84</v>
      </c>
      <c r="T19" s="108">
        <v>1010202</v>
      </c>
      <c r="U19" s="108">
        <v>130</v>
      </c>
      <c r="V19" s="108">
        <v>450</v>
      </c>
      <c r="W19" s="108">
        <v>1</v>
      </c>
      <c r="X19" s="113">
        <v>2017</v>
      </c>
      <c r="Y19" s="113">
        <v>123</v>
      </c>
      <c r="Z19" s="113">
        <v>0</v>
      </c>
      <c r="AA19" s="114" t="s">
        <v>109</v>
      </c>
      <c r="AB19" s="108">
        <v>301</v>
      </c>
      <c r="AC19" s="109" t="s">
        <v>109</v>
      </c>
      <c r="AD19" s="196" t="s">
        <v>124</v>
      </c>
      <c r="AE19" s="196" t="s">
        <v>109</v>
      </c>
      <c r="AF19" s="197">
        <f>AE19-AD19</f>
        <v>-26</v>
      </c>
      <c r="AG19" s="198">
        <f>IF(AI19="SI", 0,J19)</f>
        <v>303</v>
      </c>
      <c r="AH19" s="199">
        <f>AG19*AF19</f>
        <v>-7878</v>
      </c>
      <c r="AI19" s="200"/>
    </row>
    <row r="20" spans="1:35">
      <c r="A20" s="108">
        <v>2017</v>
      </c>
      <c r="B20" s="108">
        <v>143</v>
      </c>
      <c r="C20" s="109" t="s">
        <v>132</v>
      </c>
      <c r="D20" s="194" t="s">
        <v>171</v>
      </c>
      <c r="E20" s="109" t="s">
        <v>172</v>
      </c>
      <c r="F20" s="111" t="s">
        <v>173</v>
      </c>
      <c r="G20" s="112">
        <v>103.7</v>
      </c>
      <c r="H20" s="112">
        <v>18.7</v>
      </c>
      <c r="I20" s="143" t="s">
        <v>79</v>
      </c>
      <c r="J20" s="112">
        <f>IF(I20="SI", G20-H20,G20)</f>
        <v>85</v>
      </c>
      <c r="K20" s="195" t="s">
        <v>174</v>
      </c>
      <c r="L20" s="108">
        <v>2017</v>
      </c>
      <c r="M20" s="108">
        <v>1345</v>
      </c>
      <c r="N20" s="109" t="s">
        <v>113</v>
      </c>
      <c r="O20" s="111" t="s">
        <v>175</v>
      </c>
      <c r="P20" s="109" t="s">
        <v>176</v>
      </c>
      <c r="Q20" s="109" t="s">
        <v>80</v>
      </c>
      <c r="R20" s="108" t="s">
        <v>84</v>
      </c>
      <c r="S20" s="111" t="s">
        <v>84</v>
      </c>
      <c r="T20" s="108">
        <v>1010204</v>
      </c>
      <c r="U20" s="108">
        <v>150</v>
      </c>
      <c r="V20" s="108">
        <v>470</v>
      </c>
      <c r="W20" s="108">
        <v>99</v>
      </c>
      <c r="X20" s="113">
        <v>2017</v>
      </c>
      <c r="Y20" s="113">
        <v>24</v>
      </c>
      <c r="Z20" s="113">
        <v>0</v>
      </c>
      <c r="AA20" s="114" t="s">
        <v>109</v>
      </c>
      <c r="AB20" s="108">
        <v>298</v>
      </c>
      <c r="AC20" s="109" t="s">
        <v>109</v>
      </c>
      <c r="AD20" s="196" t="s">
        <v>117</v>
      </c>
      <c r="AE20" s="196" t="s">
        <v>109</v>
      </c>
      <c r="AF20" s="197">
        <f>AE20-AD20</f>
        <v>5</v>
      </c>
      <c r="AG20" s="198">
        <f>IF(AI20="SI", 0,J20)</f>
        <v>85</v>
      </c>
      <c r="AH20" s="199">
        <f>AG20*AF20</f>
        <v>425</v>
      </c>
      <c r="AI20" s="200"/>
    </row>
    <row r="21" spans="1:35">
      <c r="A21" s="108">
        <v>2017</v>
      </c>
      <c r="B21" s="108">
        <v>144</v>
      </c>
      <c r="C21" s="109" t="s">
        <v>132</v>
      </c>
      <c r="D21" s="194" t="s">
        <v>177</v>
      </c>
      <c r="E21" s="109" t="s">
        <v>99</v>
      </c>
      <c r="F21" s="111" t="s">
        <v>178</v>
      </c>
      <c r="G21" s="112">
        <v>27.66</v>
      </c>
      <c r="H21" s="112">
        <v>5.26</v>
      </c>
      <c r="I21" s="143" t="s">
        <v>79</v>
      </c>
      <c r="J21" s="112">
        <f>IF(I21="SI", G21-H21,G21)</f>
        <v>22.4</v>
      </c>
      <c r="K21" s="195" t="s">
        <v>179</v>
      </c>
      <c r="L21" s="108">
        <v>2017</v>
      </c>
      <c r="M21" s="108">
        <v>1341</v>
      </c>
      <c r="N21" s="109" t="s">
        <v>113</v>
      </c>
      <c r="O21" s="111" t="s">
        <v>180</v>
      </c>
      <c r="P21" s="109" t="s">
        <v>181</v>
      </c>
      <c r="Q21" s="109" t="s">
        <v>80</v>
      </c>
      <c r="R21" s="108" t="s">
        <v>84</v>
      </c>
      <c r="S21" s="111" t="s">
        <v>84</v>
      </c>
      <c r="T21" s="108">
        <v>1010203</v>
      </c>
      <c r="U21" s="108">
        <v>140</v>
      </c>
      <c r="V21" s="108">
        <v>450</v>
      </c>
      <c r="W21" s="108">
        <v>5</v>
      </c>
      <c r="X21" s="113">
        <v>2017</v>
      </c>
      <c r="Y21" s="113">
        <v>19</v>
      </c>
      <c r="Z21" s="113">
        <v>0</v>
      </c>
      <c r="AA21" s="114" t="s">
        <v>109</v>
      </c>
      <c r="AB21" s="108">
        <v>299</v>
      </c>
      <c r="AC21" s="109" t="s">
        <v>109</v>
      </c>
      <c r="AD21" s="196" t="s">
        <v>124</v>
      </c>
      <c r="AE21" s="196" t="s">
        <v>109</v>
      </c>
      <c r="AF21" s="197">
        <f>AE21-AD21</f>
        <v>-26</v>
      </c>
      <c r="AG21" s="198">
        <f>IF(AI21="SI", 0,J21)</f>
        <v>22.4</v>
      </c>
      <c r="AH21" s="199">
        <f>AG21*AF21</f>
        <v>-582.4</v>
      </c>
      <c r="AI21" s="200"/>
    </row>
    <row r="22" spans="1:35">
      <c r="A22" s="108">
        <v>2017</v>
      </c>
      <c r="B22" s="108">
        <v>145</v>
      </c>
      <c r="C22" s="109" t="s">
        <v>132</v>
      </c>
      <c r="D22" s="194" t="s">
        <v>182</v>
      </c>
      <c r="E22" s="109" t="s">
        <v>136</v>
      </c>
      <c r="F22" s="111" t="s">
        <v>183</v>
      </c>
      <c r="G22" s="112">
        <v>7.19</v>
      </c>
      <c r="H22" s="112">
        <v>0</v>
      </c>
      <c r="I22" s="143" t="s">
        <v>91</v>
      </c>
      <c r="J22" s="112">
        <f>IF(I22="SI", G22-H22,G22)</f>
        <v>7.19</v>
      </c>
      <c r="K22" s="195" t="s">
        <v>184</v>
      </c>
      <c r="L22" s="108">
        <v>2017</v>
      </c>
      <c r="M22" s="108">
        <v>1384</v>
      </c>
      <c r="N22" s="109" t="s">
        <v>136</v>
      </c>
      <c r="O22" s="111" t="s">
        <v>185</v>
      </c>
      <c r="P22" s="109" t="s">
        <v>186</v>
      </c>
      <c r="Q22" s="109" t="s">
        <v>187</v>
      </c>
      <c r="R22" s="108" t="s">
        <v>84</v>
      </c>
      <c r="S22" s="111" t="s">
        <v>84</v>
      </c>
      <c r="T22" s="108">
        <v>1010203</v>
      </c>
      <c r="U22" s="108">
        <v>140</v>
      </c>
      <c r="V22" s="108">
        <v>450</v>
      </c>
      <c r="W22" s="108">
        <v>2</v>
      </c>
      <c r="X22" s="113">
        <v>2017</v>
      </c>
      <c r="Y22" s="113">
        <v>29</v>
      </c>
      <c r="Z22" s="113">
        <v>0</v>
      </c>
      <c r="AA22" s="114" t="s">
        <v>109</v>
      </c>
      <c r="AB22" s="108">
        <v>300</v>
      </c>
      <c r="AC22" s="109" t="s">
        <v>109</v>
      </c>
      <c r="AD22" s="196" t="s">
        <v>188</v>
      </c>
      <c r="AE22" s="196" t="s">
        <v>109</v>
      </c>
      <c r="AF22" s="197">
        <f>AE22-AD22</f>
        <v>-25</v>
      </c>
      <c r="AG22" s="198">
        <f>IF(AI22="SI", 0,J22)</f>
        <v>7.19</v>
      </c>
      <c r="AH22" s="199">
        <f>AG22*AF22</f>
        <v>-179.75</v>
      </c>
      <c r="AI22" s="200"/>
    </row>
    <row r="23" spans="1:35">
      <c r="A23" s="108">
        <v>2017</v>
      </c>
      <c r="B23" s="108">
        <v>147</v>
      </c>
      <c r="C23" s="109" t="s">
        <v>132</v>
      </c>
      <c r="D23" s="194" t="s">
        <v>189</v>
      </c>
      <c r="E23" s="109" t="s">
        <v>126</v>
      </c>
      <c r="F23" s="111" t="s">
        <v>190</v>
      </c>
      <c r="G23" s="112">
        <v>4072.48</v>
      </c>
      <c r="H23" s="112">
        <v>734.38</v>
      </c>
      <c r="I23" s="143" t="s">
        <v>79</v>
      </c>
      <c r="J23" s="112">
        <f>IF(I23="SI", G23-H23,G23)</f>
        <v>3338.1</v>
      </c>
      <c r="K23" s="195" t="s">
        <v>191</v>
      </c>
      <c r="L23" s="108">
        <v>2017</v>
      </c>
      <c r="M23" s="108">
        <v>1445</v>
      </c>
      <c r="N23" s="109" t="s">
        <v>122</v>
      </c>
      <c r="O23" s="111" t="s">
        <v>128</v>
      </c>
      <c r="P23" s="109" t="s">
        <v>192</v>
      </c>
      <c r="Q23" s="109" t="s">
        <v>192</v>
      </c>
      <c r="R23" s="108" t="s">
        <v>84</v>
      </c>
      <c r="S23" s="111" t="s">
        <v>84</v>
      </c>
      <c r="T23" s="108">
        <v>2090605</v>
      </c>
      <c r="U23" s="108">
        <v>9070</v>
      </c>
      <c r="V23" s="108">
        <v>12650</v>
      </c>
      <c r="W23" s="108">
        <v>25</v>
      </c>
      <c r="X23" s="113">
        <v>2017</v>
      </c>
      <c r="Y23" s="113">
        <v>106</v>
      </c>
      <c r="Z23" s="113">
        <v>0</v>
      </c>
      <c r="AA23" s="114" t="s">
        <v>193</v>
      </c>
      <c r="AB23" s="108">
        <v>362</v>
      </c>
      <c r="AC23" s="109" t="s">
        <v>123</v>
      </c>
      <c r="AD23" s="196" t="s">
        <v>131</v>
      </c>
      <c r="AE23" s="196" t="s">
        <v>123</v>
      </c>
      <c r="AF23" s="197">
        <f>AE23-AD23</f>
        <v>25</v>
      </c>
      <c r="AG23" s="198">
        <f>IF(AI23="SI", 0,J23)</f>
        <v>3338.1</v>
      </c>
      <c r="AH23" s="199">
        <f>AG23*AF23</f>
        <v>83452.5</v>
      </c>
      <c r="AI23" s="200"/>
    </row>
    <row r="24" spans="1:35">
      <c r="A24" s="108">
        <v>2017</v>
      </c>
      <c r="B24" s="108">
        <v>148</v>
      </c>
      <c r="C24" s="109" t="s">
        <v>132</v>
      </c>
      <c r="D24" s="194" t="s">
        <v>194</v>
      </c>
      <c r="E24" s="109" t="s">
        <v>195</v>
      </c>
      <c r="F24" s="111" t="s">
        <v>196</v>
      </c>
      <c r="G24" s="112">
        <v>71.22</v>
      </c>
      <c r="H24" s="112">
        <v>12.84</v>
      </c>
      <c r="I24" s="143" t="s">
        <v>79</v>
      </c>
      <c r="J24" s="112">
        <f>IF(I24="SI", G24-H24,G24)</f>
        <v>58.379999999999995</v>
      </c>
      <c r="K24" s="195" t="s">
        <v>197</v>
      </c>
      <c r="L24" s="108">
        <v>2017</v>
      </c>
      <c r="M24" s="108">
        <v>1393</v>
      </c>
      <c r="N24" s="109" t="s">
        <v>108</v>
      </c>
      <c r="O24" s="111" t="s">
        <v>198</v>
      </c>
      <c r="P24" s="109" t="s">
        <v>199</v>
      </c>
      <c r="Q24" s="109" t="s">
        <v>80</v>
      </c>
      <c r="R24" s="108" t="s">
        <v>84</v>
      </c>
      <c r="S24" s="111" t="s">
        <v>84</v>
      </c>
      <c r="T24" s="108">
        <v>1010203</v>
      </c>
      <c r="U24" s="108">
        <v>140</v>
      </c>
      <c r="V24" s="108">
        <v>450</v>
      </c>
      <c r="W24" s="108">
        <v>4</v>
      </c>
      <c r="X24" s="113">
        <v>2017</v>
      </c>
      <c r="Y24" s="113">
        <v>2</v>
      </c>
      <c r="Z24" s="113">
        <v>0</v>
      </c>
      <c r="AA24" s="114" t="s">
        <v>109</v>
      </c>
      <c r="AB24" s="108">
        <v>303</v>
      </c>
      <c r="AC24" s="109" t="s">
        <v>109</v>
      </c>
      <c r="AD24" s="196" t="s">
        <v>130</v>
      </c>
      <c r="AE24" s="196" t="s">
        <v>109</v>
      </c>
      <c r="AF24" s="197">
        <f>AE24-AD24</f>
        <v>-70</v>
      </c>
      <c r="AG24" s="198">
        <f>IF(AI24="SI", 0,J24)</f>
        <v>58.379999999999995</v>
      </c>
      <c r="AH24" s="199">
        <f>AG24*AF24</f>
        <v>-4086.5999999999995</v>
      </c>
      <c r="AI24" s="200"/>
    </row>
    <row r="25" spans="1:35">
      <c r="A25" s="108">
        <v>2017</v>
      </c>
      <c r="B25" s="108">
        <v>149</v>
      </c>
      <c r="C25" s="109" t="s">
        <v>132</v>
      </c>
      <c r="D25" s="194" t="s">
        <v>200</v>
      </c>
      <c r="E25" s="109" t="s">
        <v>99</v>
      </c>
      <c r="F25" s="111" t="s">
        <v>201</v>
      </c>
      <c r="G25" s="112">
        <v>94.86</v>
      </c>
      <c r="H25" s="112">
        <v>17.11</v>
      </c>
      <c r="I25" s="143" t="s">
        <v>79</v>
      </c>
      <c r="J25" s="112">
        <f>IF(I25="SI", G25-H25,G25)</f>
        <v>77.75</v>
      </c>
      <c r="K25" s="195" t="s">
        <v>202</v>
      </c>
      <c r="L25" s="108">
        <v>2017</v>
      </c>
      <c r="M25" s="108">
        <v>1337</v>
      </c>
      <c r="N25" s="109" t="s">
        <v>99</v>
      </c>
      <c r="O25" s="111" t="s">
        <v>203</v>
      </c>
      <c r="P25" s="109" t="s">
        <v>204</v>
      </c>
      <c r="Q25" s="109" t="s">
        <v>80</v>
      </c>
      <c r="R25" s="108" t="s">
        <v>84</v>
      </c>
      <c r="S25" s="111" t="s">
        <v>84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2017</v>
      </c>
      <c r="Y25" s="113">
        <v>47</v>
      </c>
      <c r="Z25" s="113">
        <v>0</v>
      </c>
      <c r="AA25" s="114" t="s">
        <v>109</v>
      </c>
      <c r="AB25" s="108">
        <v>302</v>
      </c>
      <c r="AC25" s="109" t="s">
        <v>109</v>
      </c>
      <c r="AD25" s="196" t="s">
        <v>205</v>
      </c>
      <c r="AE25" s="196" t="s">
        <v>109</v>
      </c>
      <c r="AF25" s="197">
        <f>AE25-AD25</f>
        <v>-15</v>
      </c>
      <c r="AG25" s="198">
        <f>IF(AI25="SI", 0,J25)</f>
        <v>77.75</v>
      </c>
      <c r="AH25" s="199">
        <f>AG25*AF25</f>
        <v>-1166.25</v>
      </c>
      <c r="AI25" s="200"/>
    </row>
    <row r="26" spans="1:35">
      <c r="A26" s="108">
        <v>2017</v>
      </c>
      <c r="B26" s="108">
        <v>150</v>
      </c>
      <c r="C26" s="109" t="s">
        <v>132</v>
      </c>
      <c r="D26" s="194" t="s">
        <v>206</v>
      </c>
      <c r="E26" s="109" t="s">
        <v>207</v>
      </c>
      <c r="F26" s="111" t="s">
        <v>201</v>
      </c>
      <c r="G26" s="112">
        <v>126.75</v>
      </c>
      <c r="H26" s="112">
        <v>22.86</v>
      </c>
      <c r="I26" s="143" t="s">
        <v>79</v>
      </c>
      <c r="J26" s="112">
        <f>IF(I26="SI", G26-H26,G26)</f>
        <v>103.89</v>
      </c>
      <c r="K26" s="195" t="s">
        <v>208</v>
      </c>
      <c r="L26" s="108">
        <v>2017</v>
      </c>
      <c r="M26" s="108">
        <v>1396</v>
      </c>
      <c r="N26" s="109" t="s">
        <v>108</v>
      </c>
      <c r="O26" s="111" t="s">
        <v>209</v>
      </c>
      <c r="P26" s="109" t="s">
        <v>210</v>
      </c>
      <c r="Q26" s="109" t="s">
        <v>210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7</v>
      </c>
      <c r="X26" s="113">
        <v>2017</v>
      </c>
      <c r="Y26" s="113">
        <v>50</v>
      </c>
      <c r="Z26" s="113">
        <v>0</v>
      </c>
      <c r="AA26" s="114" t="s">
        <v>109</v>
      </c>
      <c r="AB26" s="108">
        <v>295</v>
      </c>
      <c r="AC26" s="109" t="s">
        <v>109</v>
      </c>
      <c r="AD26" s="196" t="s">
        <v>205</v>
      </c>
      <c r="AE26" s="196" t="s">
        <v>109</v>
      </c>
      <c r="AF26" s="197">
        <f>AE26-AD26</f>
        <v>-15</v>
      </c>
      <c r="AG26" s="198">
        <f>IF(AI26="SI", 0,J26)</f>
        <v>103.89</v>
      </c>
      <c r="AH26" s="199">
        <f>AG26*AF26</f>
        <v>-1558.35</v>
      </c>
      <c r="AI26" s="200"/>
    </row>
    <row r="27" spans="1:35">
      <c r="A27" s="108">
        <v>2017</v>
      </c>
      <c r="B27" s="108">
        <v>151</v>
      </c>
      <c r="C27" s="109" t="s">
        <v>109</v>
      </c>
      <c r="D27" s="194" t="s">
        <v>211</v>
      </c>
      <c r="E27" s="109" t="s">
        <v>117</v>
      </c>
      <c r="F27" s="111" t="s">
        <v>201</v>
      </c>
      <c r="G27" s="112">
        <v>94.86</v>
      </c>
      <c r="H27" s="112">
        <v>17.11</v>
      </c>
      <c r="I27" s="143" t="s">
        <v>79</v>
      </c>
      <c r="J27" s="112">
        <f>IF(I27="SI", G27-H27,G27)</f>
        <v>77.75</v>
      </c>
      <c r="K27" s="195" t="s">
        <v>202</v>
      </c>
      <c r="L27" s="108">
        <v>2017</v>
      </c>
      <c r="M27" s="108">
        <v>1535</v>
      </c>
      <c r="N27" s="109" t="s">
        <v>132</v>
      </c>
      <c r="O27" s="111" t="s">
        <v>203</v>
      </c>
      <c r="P27" s="109" t="s">
        <v>204</v>
      </c>
      <c r="Q27" s="109" t="s">
        <v>80</v>
      </c>
      <c r="R27" s="108" t="s">
        <v>84</v>
      </c>
      <c r="S27" s="111" t="s">
        <v>84</v>
      </c>
      <c r="T27" s="108">
        <v>1080203</v>
      </c>
      <c r="U27" s="108">
        <v>2890</v>
      </c>
      <c r="V27" s="108">
        <v>7430</v>
      </c>
      <c r="W27" s="108">
        <v>99</v>
      </c>
      <c r="X27" s="113">
        <v>2017</v>
      </c>
      <c r="Y27" s="113">
        <v>47</v>
      </c>
      <c r="Z27" s="113">
        <v>0</v>
      </c>
      <c r="AA27" s="114" t="s">
        <v>109</v>
      </c>
      <c r="AB27" s="108">
        <v>302</v>
      </c>
      <c r="AC27" s="109" t="s">
        <v>109</v>
      </c>
      <c r="AD27" s="196" t="s">
        <v>212</v>
      </c>
      <c r="AE27" s="196" t="s">
        <v>109</v>
      </c>
      <c r="AF27" s="197">
        <f>AE27-AD27</f>
        <v>-45</v>
      </c>
      <c r="AG27" s="198">
        <f>IF(AI27="SI", 0,J27)</f>
        <v>77.75</v>
      </c>
      <c r="AH27" s="199">
        <f>AG27*AF27</f>
        <v>-3498.75</v>
      </c>
      <c r="AI27" s="200"/>
    </row>
    <row r="28" spans="1:35">
      <c r="A28" s="108">
        <v>2017</v>
      </c>
      <c r="B28" s="108">
        <v>152</v>
      </c>
      <c r="C28" s="109" t="s">
        <v>109</v>
      </c>
      <c r="D28" s="194" t="s">
        <v>213</v>
      </c>
      <c r="E28" s="109" t="s">
        <v>132</v>
      </c>
      <c r="F28" s="111" t="s">
        <v>201</v>
      </c>
      <c r="G28" s="112">
        <v>74.260000000000005</v>
      </c>
      <c r="H28" s="112">
        <v>13.39</v>
      </c>
      <c r="I28" s="143" t="s">
        <v>79</v>
      </c>
      <c r="J28" s="112">
        <f>IF(I28="SI", G28-H28,G28)</f>
        <v>60.870000000000005</v>
      </c>
      <c r="K28" s="195" t="s">
        <v>214</v>
      </c>
      <c r="L28" s="108">
        <v>2017</v>
      </c>
      <c r="M28" s="108">
        <v>1537</v>
      </c>
      <c r="N28" s="109" t="s">
        <v>132</v>
      </c>
      <c r="O28" s="111" t="s">
        <v>215</v>
      </c>
      <c r="P28" s="109" t="s">
        <v>216</v>
      </c>
      <c r="Q28" s="109" t="s">
        <v>80</v>
      </c>
      <c r="R28" s="108" t="s">
        <v>84</v>
      </c>
      <c r="S28" s="111" t="s">
        <v>84</v>
      </c>
      <c r="T28" s="108">
        <v>1080203</v>
      </c>
      <c r="U28" s="108">
        <v>2890</v>
      </c>
      <c r="V28" s="108">
        <v>7430</v>
      </c>
      <c r="W28" s="108">
        <v>99</v>
      </c>
      <c r="X28" s="113">
        <v>2017</v>
      </c>
      <c r="Y28" s="113">
        <v>48</v>
      </c>
      <c r="Z28" s="113">
        <v>0</v>
      </c>
      <c r="AA28" s="114" t="s">
        <v>109</v>
      </c>
      <c r="AB28" s="108">
        <v>296</v>
      </c>
      <c r="AC28" s="109" t="s">
        <v>109</v>
      </c>
      <c r="AD28" s="196" t="s">
        <v>217</v>
      </c>
      <c r="AE28" s="196" t="s">
        <v>109</v>
      </c>
      <c r="AF28" s="197">
        <f>AE28-AD28</f>
        <v>-29</v>
      </c>
      <c r="AG28" s="198">
        <f>IF(AI28="SI", 0,J28)</f>
        <v>60.870000000000005</v>
      </c>
      <c r="AH28" s="199">
        <f>AG28*AF28</f>
        <v>-1765.23</v>
      </c>
      <c r="AI28" s="200"/>
    </row>
    <row r="29" spans="1:35">
      <c r="A29" s="108">
        <v>2017</v>
      </c>
      <c r="B29" s="108">
        <v>153</v>
      </c>
      <c r="C29" s="109" t="s">
        <v>109</v>
      </c>
      <c r="D29" s="194" t="s">
        <v>218</v>
      </c>
      <c r="E29" s="109" t="s">
        <v>132</v>
      </c>
      <c r="F29" s="111" t="s">
        <v>201</v>
      </c>
      <c r="G29" s="112">
        <v>74.260000000000005</v>
      </c>
      <c r="H29" s="112">
        <v>13.39</v>
      </c>
      <c r="I29" s="143" t="s">
        <v>79</v>
      </c>
      <c r="J29" s="112">
        <f>IF(I29="SI", G29-H29,G29)</f>
        <v>60.870000000000005</v>
      </c>
      <c r="K29" s="195" t="s">
        <v>214</v>
      </c>
      <c r="L29" s="108">
        <v>2017</v>
      </c>
      <c r="M29" s="108">
        <v>1533</v>
      </c>
      <c r="N29" s="109" t="s">
        <v>132</v>
      </c>
      <c r="O29" s="111" t="s">
        <v>215</v>
      </c>
      <c r="P29" s="109" t="s">
        <v>216</v>
      </c>
      <c r="Q29" s="109" t="s">
        <v>80</v>
      </c>
      <c r="R29" s="108" t="s">
        <v>84</v>
      </c>
      <c r="S29" s="111" t="s">
        <v>84</v>
      </c>
      <c r="T29" s="108">
        <v>1080203</v>
      </c>
      <c r="U29" s="108">
        <v>2890</v>
      </c>
      <c r="V29" s="108">
        <v>7430</v>
      </c>
      <c r="W29" s="108">
        <v>99</v>
      </c>
      <c r="X29" s="113">
        <v>2017</v>
      </c>
      <c r="Y29" s="113">
        <v>48</v>
      </c>
      <c r="Z29" s="113">
        <v>0</v>
      </c>
      <c r="AA29" s="114" t="s">
        <v>109</v>
      </c>
      <c r="AB29" s="108">
        <v>296</v>
      </c>
      <c r="AC29" s="109" t="s">
        <v>109</v>
      </c>
      <c r="AD29" s="196" t="s">
        <v>217</v>
      </c>
      <c r="AE29" s="196" t="s">
        <v>109</v>
      </c>
      <c r="AF29" s="197">
        <f>AE29-AD29</f>
        <v>-29</v>
      </c>
      <c r="AG29" s="198">
        <f>IF(AI29="SI", 0,J29)</f>
        <v>60.870000000000005</v>
      </c>
      <c r="AH29" s="199">
        <f>AG29*AF29</f>
        <v>-1765.23</v>
      </c>
      <c r="AI29" s="200"/>
    </row>
    <row r="30" spans="1:35">
      <c r="A30" s="108">
        <v>2017</v>
      </c>
      <c r="B30" s="108">
        <v>154</v>
      </c>
      <c r="C30" s="109" t="s">
        <v>109</v>
      </c>
      <c r="D30" s="194" t="s">
        <v>219</v>
      </c>
      <c r="E30" s="109" t="s">
        <v>132</v>
      </c>
      <c r="F30" s="111" t="s">
        <v>201</v>
      </c>
      <c r="G30" s="112">
        <v>133.87</v>
      </c>
      <c r="H30" s="112">
        <v>24.14</v>
      </c>
      <c r="I30" s="143" t="s">
        <v>79</v>
      </c>
      <c r="J30" s="112">
        <f>IF(I30="SI", G30-H30,G30)</f>
        <v>109.73</v>
      </c>
      <c r="K30" s="195" t="s">
        <v>214</v>
      </c>
      <c r="L30" s="108">
        <v>2017</v>
      </c>
      <c r="M30" s="108">
        <v>1534</v>
      </c>
      <c r="N30" s="109" t="s">
        <v>132</v>
      </c>
      <c r="O30" s="111" t="s">
        <v>215</v>
      </c>
      <c r="P30" s="109" t="s">
        <v>216</v>
      </c>
      <c r="Q30" s="109" t="s">
        <v>80</v>
      </c>
      <c r="R30" s="108" t="s">
        <v>84</v>
      </c>
      <c r="S30" s="111" t="s">
        <v>84</v>
      </c>
      <c r="T30" s="108">
        <v>1080203</v>
      </c>
      <c r="U30" s="108">
        <v>2890</v>
      </c>
      <c r="V30" s="108">
        <v>7430</v>
      </c>
      <c r="W30" s="108">
        <v>99</v>
      </c>
      <c r="X30" s="113">
        <v>2017</v>
      </c>
      <c r="Y30" s="113">
        <v>48</v>
      </c>
      <c r="Z30" s="113">
        <v>0</v>
      </c>
      <c r="AA30" s="114" t="s">
        <v>109</v>
      </c>
      <c r="AB30" s="108">
        <v>296</v>
      </c>
      <c r="AC30" s="109" t="s">
        <v>109</v>
      </c>
      <c r="AD30" s="196" t="s">
        <v>217</v>
      </c>
      <c r="AE30" s="196" t="s">
        <v>109</v>
      </c>
      <c r="AF30" s="197">
        <f>AE30-AD30</f>
        <v>-29</v>
      </c>
      <c r="AG30" s="198">
        <f>IF(AI30="SI", 0,J30)</f>
        <v>109.73</v>
      </c>
      <c r="AH30" s="199">
        <f>AG30*AF30</f>
        <v>-3182.17</v>
      </c>
      <c r="AI30" s="200"/>
    </row>
    <row r="31" spans="1:35">
      <c r="A31" s="108">
        <v>2017</v>
      </c>
      <c r="B31" s="108">
        <v>155</v>
      </c>
      <c r="C31" s="109" t="s">
        <v>109</v>
      </c>
      <c r="D31" s="194" t="s">
        <v>220</v>
      </c>
      <c r="E31" s="109" t="s">
        <v>132</v>
      </c>
      <c r="F31" s="111" t="s">
        <v>201</v>
      </c>
      <c r="G31" s="112">
        <v>148.72</v>
      </c>
      <c r="H31" s="112">
        <v>26.82</v>
      </c>
      <c r="I31" s="143" t="s">
        <v>79</v>
      </c>
      <c r="J31" s="112">
        <f>IF(I31="SI", G31-H31,G31)</f>
        <v>121.9</v>
      </c>
      <c r="K31" s="195" t="s">
        <v>214</v>
      </c>
      <c r="L31" s="108">
        <v>2017</v>
      </c>
      <c r="M31" s="108">
        <v>1532</v>
      </c>
      <c r="N31" s="109" t="s">
        <v>132</v>
      </c>
      <c r="O31" s="111" t="s">
        <v>215</v>
      </c>
      <c r="P31" s="109" t="s">
        <v>216</v>
      </c>
      <c r="Q31" s="109" t="s">
        <v>80</v>
      </c>
      <c r="R31" s="108" t="s">
        <v>84</v>
      </c>
      <c r="S31" s="111" t="s">
        <v>84</v>
      </c>
      <c r="T31" s="108">
        <v>1080203</v>
      </c>
      <c r="U31" s="108">
        <v>2890</v>
      </c>
      <c r="V31" s="108">
        <v>7430</v>
      </c>
      <c r="W31" s="108">
        <v>99</v>
      </c>
      <c r="X31" s="113">
        <v>2017</v>
      </c>
      <c r="Y31" s="113">
        <v>48</v>
      </c>
      <c r="Z31" s="113">
        <v>0</v>
      </c>
      <c r="AA31" s="114" t="s">
        <v>109</v>
      </c>
      <c r="AB31" s="108">
        <v>296</v>
      </c>
      <c r="AC31" s="109" t="s">
        <v>109</v>
      </c>
      <c r="AD31" s="196" t="s">
        <v>217</v>
      </c>
      <c r="AE31" s="196" t="s">
        <v>109</v>
      </c>
      <c r="AF31" s="197">
        <f>AE31-AD31</f>
        <v>-29</v>
      </c>
      <c r="AG31" s="198">
        <f>IF(AI31="SI", 0,J31)</f>
        <v>121.9</v>
      </c>
      <c r="AH31" s="199">
        <f>AG31*AF31</f>
        <v>-3535.1000000000004</v>
      </c>
      <c r="AI31" s="200"/>
    </row>
    <row r="32" spans="1:35">
      <c r="A32" s="108">
        <v>2017</v>
      </c>
      <c r="B32" s="108">
        <v>156</v>
      </c>
      <c r="C32" s="109" t="s">
        <v>109</v>
      </c>
      <c r="D32" s="194" t="s">
        <v>221</v>
      </c>
      <c r="E32" s="109" t="s">
        <v>132</v>
      </c>
      <c r="F32" s="111" t="s">
        <v>201</v>
      </c>
      <c r="G32" s="112">
        <v>74.260000000000005</v>
      </c>
      <c r="H32" s="112">
        <v>13.39</v>
      </c>
      <c r="I32" s="143" t="s">
        <v>79</v>
      </c>
      <c r="J32" s="112">
        <f>IF(I32="SI", G32-H32,G32)</f>
        <v>60.870000000000005</v>
      </c>
      <c r="K32" s="195" t="s">
        <v>214</v>
      </c>
      <c r="L32" s="108">
        <v>2017</v>
      </c>
      <c r="M32" s="108">
        <v>1536</v>
      </c>
      <c r="N32" s="109" t="s">
        <v>132</v>
      </c>
      <c r="O32" s="111" t="s">
        <v>215</v>
      </c>
      <c r="P32" s="109" t="s">
        <v>216</v>
      </c>
      <c r="Q32" s="109" t="s">
        <v>80</v>
      </c>
      <c r="R32" s="108" t="s">
        <v>84</v>
      </c>
      <c r="S32" s="111" t="s">
        <v>84</v>
      </c>
      <c r="T32" s="108">
        <v>1080203</v>
      </c>
      <c r="U32" s="108">
        <v>2890</v>
      </c>
      <c r="V32" s="108">
        <v>7430</v>
      </c>
      <c r="W32" s="108">
        <v>99</v>
      </c>
      <c r="X32" s="113">
        <v>2017</v>
      </c>
      <c r="Y32" s="113">
        <v>48</v>
      </c>
      <c r="Z32" s="113">
        <v>0</v>
      </c>
      <c r="AA32" s="114" t="s">
        <v>109</v>
      </c>
      <c r="AB32" s="108">
        <v>296</v>
      </c>
      <c r="AC32" s="109" t="s">
        <v>109</v>
      </c>
      <c r="AD32" s="196" t="s">
        <v>217</v>
      </c>
      <c r="AE32" s="196" t="s">
        <v>109</v>
      </c>
      <c r="AF32" s="197">
        <f>AE32-AD32</f>
        <v>-29</v>
      </c>
      <c r="AG32" s="198">
        <f>IF(AI32="SI", 0,J32)</f>
        <v>60.870000000000005</v>
      </c>
      <c r="AH32" s="199">
        <f>AG32*AF32</f>
        <v>-1765.23</v>
      </c>
      <c r="AI32" s="200"/>
    </row>
    <row r="33" spans="1:35">
      <c r="A33" s="108">
        <v>2017</v>
      </c>
      <c r="B33" s="108">
        <v>157</v>
      </c>
      <c r="C33" s="109" t="s">
        <v>222</v>
      </c>
      <c r="D33" s="194" t="s">
        <v>223</v>
      </c>
      <c r="E33" s="109" t="s">
        <v>129</v>
      </c>
      <c r="F33" s="111" t="s">
        <v>224</v>
      </c>
      <c r="G33" s="112">
        <v>827.53</v>
      </c>
      <c r="H33" s="112">
        <v>149.22999999999999</v>
      </c>
      <c r="I33" s="143" t="s">
        <v>79</v>
      </c>
      <c r="J33" s="112">
        <f>IF(I33="SI", G33-H33,G33)</f>
        <v>678.3</v>
      </c>
      <c r="K33" s="195" t="s">
        <v>225</v>
      </c>
      <c r="L33" s="108">
        <v>2017</v>
      </c>
      <c r="M33" s="108">
        <v>1487</v>
      </c>
      <c r="N33" s="109" t="s">
        <v>129</v>
      </c>
      <c r="O33" s="111" t="s">
        <v>94</v>
      </c>
      <c r="P33" s="109" t="s">
        <v>95</v>
      </c>
      <c r="Q33" s="109" t="s">
        <v>96</v>
      </c>
      <c r="R33" s="108" t="s">
        <v>84</v>
      </c>
      <c r="S33" s="111" t="s">
        <v>84</v>
      </c>
      <c r="T33" s="108">
        <v>2090605</v>
      </c>
      <c r="U33" s="108">
        <v>9070</v>
      </c>
      <c r="V33" s="108">
        <v>12650</v>
      </c>
      <c r="W33" s="108">
        <v>25</v>
      </c>
      <c r="X33" s="113">
        <v>2017</v>
      </c>
      <c r="Y33" s="113">
        <v>77</v>
      </c>
      <c r="Z33" s="113">
        <v>0</v>
      </c>
      <c r="AA33" s="114" t="s">
        <v>193</v>
      </c>
      <c r="AB33" s="108">
        <v>336</v>
      </c>
      <c r="AC33" s="109" t="s">
        <v>97</v>
      </c>
      <c r="AD33" s="196" t="s">
        <v>226</v>
      </c>
      <c r="AE33" s="196" t="s">
        <v>97</v>
      </c>
      <c r="AF33" s="197">
        <f>AE33-AD33</f>
        <v>-12</v>
      </c>
      <c r="AG33" s="198">
        <f>IF(AI33="SI", 0,J33)</f>
        <v>678.3</v>
      </c>
      <c r="AH33" s="199">
        <f>AG33*AF33</f>
        <v>-8139.5999999999995</v>
      </c>
      <c r="AI33" s="200"/>
    </row>
    <row r="34" spans="1:35">
      <c r="A34" s="108">
        <v>2017</v>
      </c>
      <c r="B34" s="108">
        <v>158</v>
      </c>
      <c r="C34" s="109" t="s">
        <v>222</v>
      </c>
      <c r="D34" s="194" t="s">
        <v>227</v>
      </c>
      <c r="E34" s="109" t="s">
        <v>119</v>
      </c>
      <c r="F34" s="111" t="s">
        <v>228</v>
      </c>
      <c r="G34" s="112">
        <v>810.12</v>
      </c>
      <c r="H34" s="112">
        <v>0</v>
      </c>
      <c r="I34" s="143" t="s">
        <v>91</v>
      </c>
      <c r="J34" s="112">
        <f>IF(I34="SI", G34-H34,G34)</f>
        <v>810.12</v>
      </c>
      <c r="K34" s="195" t="s">
        <v>229</v>
      </c>
      <c r="L34" s="108">
        <v>2017</v>
      </c>
      <c r="M34" s="108">
        <v>1558</v>
      </c>
      <c r="N34" s="109" t="s">
        <v>230</v>
      </c>
      <c r="O34" s="111" t="s">
        <v>231</v>
      </c>
      <c r="P34" s="109" t="s">
        <v>232</v>
      </c>
      <c r="Q34" s="109" t="s">
        <v>233</v>
      </c>
      <c r="R34" s="108" t="s">
        <v>84</v>
      </c>
      <c r="S34" s="111" t="s">
        <v>84</v>
      </c>
      <c r="T34" s="108">
        <v>2090605</v>
      </c>
      <c r="U34" s="108">
        <v>9070</v>
      </c>
      <c r="V34" s="108">
        <v>12650</v>
      </c>
      <c r="W34" s="108">
        <v>25</v>
      </c>
      <c r="X34" s="113">
        <v>2017</v>
      </c>
      <c r="Y34" s="113">
        <v>78</v>
      </c>
      <c r="Z34" s="113">
        <v>0</v>
      </c>
      <c r="AA34" s="114" t="s">
        <v>80</v>
      </c>
      <c r="AB34" s="108">
        <v>337</v>
      </c>
      <c r="AC34" s="109" t="s">
        <v>97</v>
      </c>
      <c r="AD34" s="196" t="s">
        <v>234</v>
      </c>
      <c r="AE34" s="196" t="s">
        <v>97</v>
      </c>
      <c r="AF34" s="197">
        <f>AE34-AD34</f>
        <v>7</v>
      </c>
      <c r="AG34" s="198">
        <f>IF(AI34="SI", 0,J34)</f>
        <v>810.12</v>
      </c>
      <c r="AH34" s="199">
        <f>AG34*AF34</f>
        <v>5670.84</v>
      </c>
      <c r="AI34" s="200"/>
    </row>
    <row r="35" spans="1:35">
      <c r="A35" s="108">
        <v>2017</v>
      </c>
      <c r="B35" s="108">
        <v>159</v>
      </c>
      <c r="C35" s="109" t="s">
        <v>222</v>
      </c>
      <c r="D35" s="194" t="s">
        <v>235</v>
      </c>
      <c r="E35" s="109" t="s">
        <v>119</v>
      </c>
      <c r="F35" s="111" t="s">
        <v>236</v>
      </c>
      <c r="G35" s="112">
        <v>352.13</v>
      </c>
      <c r="H35" s="112">
        <v>0</v>
      </c>
      <c r="I35" s="143" t="s">
        <v>91</v>
      </c>
      <c r="J35" s="112">
        <f>IF(I35="SI", G35-H35,G35)</f>
        <v>352.13</v>
      </c>
      <c r="K35" s="195" t="s">
        <v>237</v>
      </c>
      <c r="L35" s="108">
        <v>2017</v>
      </c>
      <c r="M35" s="108">
        <v>1556</v>
      </c>
      <c r="N35" s="109" t="s">
        <v>230</v>
      </c>
      <c r="O35" s="111" t="s">
        <v>231</v>
      </c>
      <c r="P35" s="109" t="s">
        <v>232</v>
      </c>
      <c r="Q35" s="109" t="s">
        <v>233</v>
      </c>
      <c r="R35" s="108" t="s">
        <v>84</v>
      </c>
      <c r="S35" s="111" t="s">
        <v>84</v>
      </c>
      <c r="T35" s="108">
        <v>2090605</v>
      </c>
      <c r="U35" s="108">
        <v>9070</v>
      </c>
      <c r="V35" s="108">
        <v>12650</v>
      </c>
      <c r="W35" s="108">
        <v>25</v>
      </c>
      <c r="X35" s="113">
        <v>2017</v>
      </c>
      <c r="Y35" s="113">
        <v>79</v>
      </c>
      <c r="Z35" s="113">
        <v>0</v>
      </c>
      <c r="AA35" s="114" t="s">
        <v>193</v>
      </c>
      <c r="AB35" s="108">
        <v>338</v>
      </c>
      <c r="AC35" s="109" t="s">
        <v>97</v>
      </c>
      <c r="AD35" s="196" t="s">
        <v>234</v>
      </c>
      <c r="AE35" s="196" t="s">
        <v>97</v>
      </c>
      <c r="AF35" s="197">
        <f>AE35-AD35</f>
        <v>7</v>
      </c>
      <c r="AG35" s="198">
        <f>IF(AI35="SI", 0,J35)</f>
        <v>352.13</v>
      </c>
      <c r="AH35" s="199">
        <f>AG35*AF35</f>
        <v>2464.91</v>
      </c>
      <c r="AI35" s="200"/>
    </row>
    <row r="36" spans="1:35">
      <c r="A36" s="108">
        <v>2017</v>
      </c>
      <c r="B36" s="108">
        <v>160</v>
      </c>
      <c r="C36" s="109" t="s">
        <v>222</v>
      </c>
      <c r="D36" s="194" t="s">
        <v>238</v>
      </c>
      <c r="E36" s="109" t="s">
        <v>119</v>
      </c>
      <c r="F36" s="111" t="s">
        <v>239</v>
      </c>
      <c r="G36" s="112">
        <v>1263.8599999999999</v>
      </c>
      <c r="H36" s="112">
        <v>0</v>
      </c>
      <c r="I36" s="143" t="s">
        <v>91</v>
      </c>
      <c r="J36" s="112">
        <f>IF(I36="SI", G36-H36,G36)</f>
        <v>1263.8599999999999</v>
      </c>
      <c r="K36" s="195" t="s">
        <v>240</v>
      </c>
      <c r="L36" s="108">
        <v>2017</v>
      </c>
      <c r="M36" s="108">
        <v>1557</v>
      </c>
      <c r="N36" s="109" t="s">
        <v>230</v>
      </c>
      <c r="O36" s="111" t="s">
        <v>231</v>
      </c>
      <c r="P36" s="109" t="s">
        <v>232</v>
      </c>
      <c r="Q36" s="109" t="s">
        <v>233</v>
      </c>
      <c r="R36" s="108" t="s">
        <v>84</v>
      </c>
      <c r="S36" s="111" t="s">
        <v>84</v>
      </c>
      <c r="T36" s="108">
        <v>2090605</v>
      </c>
      <c r="U36" s="108">
        <v>9070</v>
      </c>
      <c r="V36" s="108">
        <v>12650</v>
      </c>
      <c r="W36" s="108">
        <v>25</v>
      </c>
      <c r="X36" s="113">
        <v>2017</v>
      </c>
      <c r="Y36" s="113">
        <v>80</v>
      </c>
      <c r="Z36" s="113">
        <v>0</v>
      </c>
      <c r="AA36" s="114" t="s">
        <v>193</v>
      </c>
      <c r="AB36" s="108">
        <v>339</v>
      </c>
      <c r="AC36" s="109" t="s">
        <v>97</v>
      </c>
      <c r="AD36" s="196" t="s">
        <v>234</v>
      </c>
      <c r="AE36" s="196" t="s">
        <v>97</v>
      </c>
      <c r="AF36" s="197">
        <f>AE36-AD36</f>
        <v>7</v>
      </c>
      <c r="AG36" s="198">
        <f>IF(AI36="SI", 0,J36)</f>
        <v>1263.8599999999999</v>
      </c>
      <c r="AH36" s="199">
        <f>AG36*AF36</f>
        <v>8847.0199999999986</v>
      </c>
      <c r="AI36" s="200"/>
    </row>
    <row r="37" spans="1:35">
      <c r="A37" s="108">
        <v>2017</v>
      </c>
      <c r="B37" s="108">
        <v>161</v>
      </c>
      <c r="C37" s="109" t="s">
        <v>222</v>
      </c>
      <c r="D37" s="194" t="s">
        <v>241</v>
      </c>
      <c r="E37" s="109" t="s">
        <v>110</v>
      </c>
      <c r="F37" s="111" t="s">
        <v>242</v>
      </c>
      <c r="G37" s="112">
        <v>103.7</v>
      </c>
      <c r="H37" s="112">
        <v>18.7</v>
      </c>
      <c r="I37" s="143" t="s">
        <v>79</v>
      </c>
      <c r="J37" s="112">
        <f>IF(I37="SI", G37-H37,G37)</f>
        <v>85</v>
      </c>
      <c r="K37" s="195" t="s">
        <v>243</v>
      </c>
      <c r="L37" s="108">
        <v>2017</v>
      </c>
      <c r="M37" s="108">
        <v>1600</v>
      </c>
      <c r="N37" s="109" t="s">
        <v>244</v>
      </c>
      <c r="O37" s="111" t="s">
        <v>175</v>
      </c>
      <c r="P37" s="109" t="s">
        <v>176</v>
      </c>
      <c r="Q37" s="109" t="s">
        <v>80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2</v>
      </c>
      <c r="X37" s="113">
        <v>2017</v>
      </c>
      <c r="Y37" s="113">
        <v>23</v>
      </c>
      <c r="Z37" s="113">
        <v>0</v>
      </c>
      <c r="AA37" s="114" t="s">
        <v>222</v>
      </c>
      <c r="AB37" s="108">
        <v>329</v>
      </c>
      <c r="AC37" s="109" t="s">
        <v>164</v>
      </c>
      <c r="AD37" s="196" t="s">
        <v>124</v>
      </c>
      <c r="AE37" s="196" t="s">
        <v>164</v>
      </c>
      <c r="AF37" s="197">
        <f>AE37-AD37</f>
        <v>-5</v>
      </c>
      <c r="AG37" s="198">
        <f>IF(AI37="SI", 0,J37)</f>
        <v>85</v>
      </c>
      <c r="AH37" s="199">
        <f>AG37*AF37</f>
        <v>-425</v>
      </c>
      <c r="AI37" s="200"/>
    </row>
    <row r="38" spans="1:35">
      <c r="A38" s="108">
        <v>2017</v>
      </c>
      <c r="B38" s="108">
        <v>162</v>
      </c>
      <c r="C38" s="109" t="s">
        <v>222</v>
      </c>
      <c r="D38" s="194" t="s">
        <v>245</v>
      </c>
      <c r="E38" s="109" t="s">
        <v>110</v>
      </c>
      <c r="F38" s="111" t="s">
        <v>246</v>
      </c>
      <c r="G38" s="112">
        <v>122</v>
      </c>
      <c r="H38" s="112">
        <v>22</v>
      </c>
      <c r="I38" s="143" t="s">
        <v>79</v>
      </c>
      <c r="J38" s="112">
        <f>IF(I38="SI", G38-H38,G38)</f>
        <v>100</v>
      </c>
      <c r="K38" s="195" t="s">
        <v>247</v>
      </c>
      <c r="L38" s="108">
        <v>2017</v>
      </c>
      <c r="M38" s="108">
        <v>1613</v>
      </c>
      <c r="N38" s="109" t="s">
        <v>248</v>
      </c>
      <c r="O38" s="111" t="s">
        <v>249</v>
      </c>
      <c r="P38" s="109" t="s">
        <v>250</v>
      </c>
      <c r="Q38" s="109" t="s">
        <v>250</v>
      </c>
      <c r="R38" s="108" t="s">
        <v>84</v>
      </c>
      <c r="S38" s="111" t="s">
        <v>84</v>
      </c>
      <c r="T38" s="108">
        <v>1010603</v>
      </c>
      <c r="U38" s="108">
        <v>580</v>
      </c>
      <c r="V38" s="108">
        <v>770</v>
      </c>
      <c r="W38" s="108">
        <v>99</v>
      </c>
      <c r="X38" s="113">
        <v>2017</v>
      </c>
      <c r="Y38" s="113">
        <v>127</v>
      </c>
      <c r="Z38" s="113">
        <v>0</v>
      </c>
      <c r="AA38" s="114" t="s">
        <v>222</v>
      </c>
      <c r="AB38" s="108">
        <v>330</v>
      </c>
      <c r="AC38" s="109" t="s">
        <v>164</v>
      </c>
      <c r="AD38" s="196" t="s">
        <v>251</v>
      </c>
      <c r="AE38" s="196" t="s">
        <v>164</v>
      </c>
      <c r="AF38" s="197">
        <f>AE38-AD38</f>
        <v>-3</v>
      </c>
      <c r="AG38" s="198">
        <f>IF(AI38="SI", 0,J38)</f>
        <v>100</v>
      </c>
      <c r="AH38" s="199">
        <f>AG38*AF38</f>
        <v>-300</v>
      </c>
      <c r="AI38" s="200"/>
    </row>
    <row r="39" spans="1:35">
      <c r="A39" s="108">
        <v>2017</v>
      </c>
      <c r="B39" s="108">
        <v>163</v>
      </c>
      <c r="C39" s="109" t="s">
        <v>222</v>
      </c>
      <c r="D39" s="194" t="s">
        <v>252</v>
      </c>
      <c r="E39" s="109" t="s">
        <v>193</v>
      </c>
      <c r="F39" s="111" t="s">
        <v>253</v>
      </c>
      <c r="G39" s="112">
        <v>7521.23</v>
      </c>
      <c r="H39" s="112">
        <v>1356.29</v>
      </c>
      <c r="I39" s="143" t="s">
        <v>79</v>
      </c>
      <c r="J39" s="112">
        <f>IF(I39="SI", G39-H39,G39)</f>
        <v>6164.94</v>
      </c>
      <c r="K39" s="195" t="s">
        <v>254</v>
      </c>
      <c r="L39" s="108">
        <v>2017</v>
      </c>
      <c r="M39" s="108">
        <v>1574</v>
      </c>
      <c r="N39" s="109" t="s">
        <v>193</v>
      </c>
      <c r="O39" s="111" t="s">
        <v>255</v>
      </c>
      <c r="P39" s="109" t="s">
        <v>256</v>
      </c>
      <c r="Q39" s="109" t="s">
        <v>256</v>
      </c>
      <c r="R39" s="108" t="s">
        <v>84</v>
      </c>
      <c r="S39" s="111" t="s">
        <v>84</v>
      </c>
      <c r="T39" s="108">
        <v>2090605</v>
      </c>
      <c r="U39" s="108">
        <v>9070</v>
      </c>
      <c r="V39" s="108">
        <v>12650</v>
      </c>
      <c r="W39" s="108">
        <v>25</v>
      </c>
      <c r="X39" s="113">
        <v>2017</v>
      </c>
      <c r="Y39" s="113">
        <v>107</v>
      </c>
      <c r="Z39" s="113">
        <v>0</v>
      </c>
      <c r="AA39" s="114" t="s">
        <v>193</v>
      </c>
      <c r="AB39" s="108">
        <v>363</v>
      </c>
      <c r="AC39" s="109" t="s">
        <v>123</v>
      </c>
      <c r="AD39" s="196" t="s">
        <v>257</v>
      </c>
      <c r="AE39" s="196" t="s">
        <v>123</v>
      </c>
      <c r="AF39" s="197">
        <f>AE39-AD39</f>
        <v>11</v>
      </c>
      <c r="AG39" s="198">
        <f>IF(AI39="SI", 0,J39)</f>
        <v>6164.94</v>
      </c>
      <c r="AH39" s="199">
        <f>AG39*AF39</f>
        <v>67814.34</v>
      </c>
      <c r="AI39" s="200"/>
    </row>
    <row r="40" spans="1:35">
      <c r="A40" s="108">
        <v>2017</v>
      </c>
      <c r="B40" s="108">
        <v>165</v>
      </c>
      <c r="C40" s="109" t="s">
        <v>222</v>
      </c>
      <c r="D40" s="194" t="s">
        <v>258</v>
      </c>
      <c r="E40" s="109" t="s">
        <v>193</v>
      </c>
      <c r="F40" s="111" t="s">
        <v>259</v>
      </c>
      <c r="G40" s="112">
        <v>13928.37</v>
      </c>
      <c r="H40" s="112">
        <v>2511.67</v>
      </c>
      <c r="I40" s="143" t="s">
        <v>79</v>
      </c>
      <c r="J40" s="112">
        <f>IF(I40="SI", G40-H40,G40)</f>
        <v>11416.7</v>
      </c>
      <c r="K40" s="195" t="s">
        <v>142</v>
      </c>
      <c r="L40" s="108">
        <v>2017</v>
      </c>
      <c r="M40" s="108">
        <v>1572</v>
      </c>
      <c r="N40" s="109" t="s">
        <v>193</v>
      </c>
      <c r="O40" s="111" t="s">
        <v>255</v>
      </c>
      <c r="P40" s="109" t="s">
        <v>256</v>
      </c>
      <c r="Q40" s="109" t="s">
        <v>256</v>
      </c>
      <c r="R40" s="108" t="s">
        <v>84</v>
      </c>
      <c r="S40" s="111" t="s">
        <v>84</v>
      </c>
      <c r="T40" s="108">
        <v>2090605</v>
      </c>
      <c r="U40" s="108">
        <v>9070</v>
      </c>
      <c r="V40" s="108">
        <v>12650</v>
      </c>
      <c r="W40" s="108">
        <v>25</v>
      </c>
      <c r="X40" s="113">
        <v>2017</v>
      </c>
      <c r="Y40" s="113">
        <v>108</v>
      </c>
      <c r="Z40" s="113">
        <v>0</v>
      </c>
      <c r="AA40" s="114" t="s">
        <v>193</v>
      </c>
      <c r="AB40" s="108">
        <v>361</v>
      </c>
      <c r="AC40" s="109" t="s">
        <v>123</v>
      </c>
      <c r="AD40" s="196" t="s">
        <v>257</v>
      </c>
      <c r="AE40" s="196" t="s">
        <v>123</v>
      </c>
      <c r="AF40" s="197">
        <f>AE40-AD40</f>
        <v>11</v>
      </c>
      <c r="AG40" s="198">
        <f>IF(AI40="SI", 0,J40)</f>
        <v>11416.7</v>
      </c>
      <c r="AH40" s="199">
        <f>AG40*AF40</f>
        <v>125583.70000000001</v>
      </c>
      <c r="AI40" s="200"/>
    </row>
    <row r="41" spans="1:35">
      <c r="A41" s="108">
        <v>2017</v>
      </c>
      <c r="B41" s="108">
        <v>166</v>
      </c>
      <c r="C41" s="109" t="s">
        <v>222</v>
      </c>
      <c r="D41" s="194" t="s">
        <v>260</v>
      </c>
      <c r="E41" s="109" t="s">
        <v>261</v>
      </c>
      <c r="F41" s="111" t="s">
        <v>262</v>
      </c>
      <c r="G41" s="112">
        <v>2684</v>
      </c>
      <c r="H41" s="112">
        <v>484</v>
      </c>
      <c r="I41" s="143" t="s">
        <v>79</v>
      </c>
      <c r="J41" s="112">
        <f>IF(I41="SI", G41-H41,G41)</f>
        <v>2200</v>
      </c>
      <c r="K41" s="195" t="s">
        <v>263</v>
      </c>
      <c r="L41" s="108">
        <v>2017</v>
      </c>
      <c r="M41" s="108">
        <v>1614</v>
      </c>
      <c r="N41" s="109" t="s">
        <v>248</v>
      </c>
      <c r="O41" s="111" t="s">
        <v>264</v>
      </c>
      <c r="P41" s="109" t="s">
        <v>265</v>
      </c>
      <c r="Q41" s="109" t="s">
        <v>266</v>
      </c>
      <c r="R41" s="108" t="s">
        <v>84</v>
      </c>
      <c r="S41" s="111" t="s">
        <v>84</v>
      </c>
      <c r="T41" s="108">
        <v>2080101</v>
      </c>
      <c r="U41" s="108">
        <v>8230</v>
      </c>
      <c r="V41" s="108">
        <v>11840</v>
      </c>
      <c r="W41" s="108">
        <v>99</v>
      </c>
      <c r="X41" s="113">
        <v>2017</v>
      </c>
      <c r="Y41" s="113">
        <v>109</v>
      </c>
      <c r="Z41" s="113">
        <v>0</v>
      </c>
      <c r="AA41" s="114" t="s">
        <v>80</v>
      </c>
      <c r="AB41" s="108">
        <v>340</v>
      </c>
      <c r="AC41" s="109" t="s">
        <v>97</v>
      </c>
      <c r="AD41" s="196" t="s">
        <v>267</v>
      </c>
      <c r="AE41" s="196" t="s">
        <v>97</v>
      </c>
      <c r="AF41" s="197">
        <f>AE41-AD41</f>
        <v>-2</v>
      </c>
      <c r="AG41" s="198">
        <f>IF(AI41="SI", 0,J41)</f>
        <v>2200</v>
      </c>
      <c r="AH41" s="199">
        <f>AG41*AF41</f>
        <v>-4400</v>
      </c>
      <c r="AI41" s="200"/>
    </row>
    <row r="42" spans="1:35">
      <c r="A42" s="108">
        <v>2017</v>
      </c>
      <c r="B42" s="108">
        <v>167</v>
      </c>
      <c r="C42" s="109" t="s">
        <v>222</v>
      </c>
      <c r="D42" s="194" t="s">
        <v>268</v>
      </c>
      <c r="E42" s="109" t="s">
        <v>269</v>
      </c>
      <c r="F42" s="111" t="s">
        <v>201</v>
      </c>
      <c r="G42" s="112">
        <v>141.41</v>
      </c>
      <c r="H42" s="112">
        <v>25.5</v>
      </c>
      <c r="I42" s="143" t="s">
        <v>79</v>
      </c>
      <c r="J42" s="112">
        <f>IF(I42="SI", G42-H42,G42)</f>
        <v>115.91</v>
      </c>
      <c r="K42" s="195" t="s">
        <v>208</v>
      </c>
      <c r="L42" s="108">
        <v>2017</v>
      </c>
      <c r="M42" s="108">
        <v>1590</v>
      </c>
      <c r="N42" s="109" t="s">
        <v>244</v>
      </c>
      <c r="O42" s="111" t="s">
        <v>215</v>
      </c>
      <c r="P42" s="109" t="s">
        <v>216</v>
      </c>
      <c r="Q42" s="109" t="s">
        <v>80</v>
      </c>
      <c r="R42" s="108" t="s">
        <v>84</v>
      </c>
      <c r="S42" s="111" t="s">
        <v>84</v>
      </c>
      <c r="T42" s="108">
        <v>1010203</v>
      </c>
      <c r="U42" s="108">
        <v>140</v>
      </c>
      <c r="V42" s="108">
        <v>450</v>
      </c>
      <c r="W42" s="108">
        <v>7</v>
      </c>
      <c r="X42" s="113">
        <v>2017</v>
      </c>
      <c r="Y42" s="113">
        <v>49</v>
      </c>
      <c r="Z42" s="113">
        <v>0</v>
      </c>
      <c r="AA42" s="114" t="s">
        <v>222</v>
      </c>
      <c r="AB42" s="108">
        <v>328</v>
      </c>
      <c r="AC42" s="109" t="s">
        <v>164</v>
      </c>
      <c r="AD42" s="196" t="s">
        <v>270</v>
      </c>
      <c r="AE42" s="196" t="s">
        <v>164</v>
      </c>
      <c r="AF42" s="197">
        <f>AE42-AD42</f>
        <v>-16</v>
      </c>
      <c r="AG42" s="198">
        <f>IF(AI42="SI", 0,J42)</f>
        <v>115.91</v>
      </c>
      <c r="AH42" s="199">
        <f>AG42*AF42</f>
        <v>-1854.56</v>
      </c>
      <c r="AI42" s="200"/>
    </row>
    <row r="43" spans="1:35">
      <c r="A43" s="108">
        <v>2017</v>
      </c>
      <c r="B43" s="108">
        <v>168</v>
      </c>
      <c r="C43" s="109" t="s">
        <v>222</v>
      </c>
      <c r="D43" s="194" t="s">
        <v>271</v>
      </c>
      <c r="E43" s="109" t="s">
        <v>269</v>
      </c>
      <c r="F43" s="111" t="s">
        <v>201</v>
      </c>
      <c r="G43" s="112">
        <v>50.01</v>
      </c>
      <c r="H43" s="112">
        <v>9.02</v>
      </c>
      <c r="I43" s="143" t="s">
        <v>79</v>
      </c>
      <c r="J43" s="112">
        <f>IF(I43="SI", G43-H43,G43)</f>
        <v>40.989999999999995</v>
      </c>
      <c r="K43" s="195" t="s">
        <v>208</v>
      </c>
      <c r="L43" s="108">
        <v>2017</v>
      </c>
      <c r="M43" s="108">
        <v>1587</v>
      </c>
      <c r="N43" s="109" t="s">
        <v>244</v>
      </c>
      <c r="O43" s="111" t="s">
        <v>215</v>
      </c>
      <c r="P43" s="109" t="s">
        <v>216</v>
      </c>
      <c r="Q43" s="109" t="s">
        <v>80</v>
      </c>
      <c r="R43" s="108" t="s">
        <v>84</v>
      </c>
      <c r="S43" s="111" t="s">
        <v>84</v>
      </c>
      <c r="T43" s="108">
        <v>1010203</v>
      </c>
      <c r="U43" s="108">
        <v>140</v>
      </c>
      <c r="V43" s="108">
        <v>450</v>
      </c>
      <c r="W43" s="108">
        <v>7</v>
      </c>
      <c r="X43" s="113">
        <v>2017</v>
      </c>
      <c r="Y43" s="113">
        <v>49</v>
      </c>
      <c r="Z43" s="113">
        <v>0</v>
      </c>
      <c r="AA43" s="114" t="s">
        <v>222</v>
      </c>
      <c r="AB43" s="108">
        <v>328</v>
      </c>
      <c r="AC43" s="109" t="s">
        <v>164</v>
      </c>
      <c r="AD43" s="196" t="s">
        <v>270</v>
      </c>
      <c r="AE43" s="196" t="s">
        <v>164</v>
      </c>
      <c r="AF43" s="197">
        <f>AE43-AD43</f>
        <v>-16</v>
      </c>
      <c r="AG43" s="198">
        <f>IF(AI43="SI", 0,J43)</f>
        <v>40.989999999999995</v>
      </c>
      <c r="AH43" s="199">
        <f>AG43*AF43</f>
        <v>-655.83999999999992</v>
      </c>
      <c r="AI43" s="200"/>
    </row>
    <row r="44" spans="1:35">
      <c r="A44" s="108">
        <v>2017</v>
      </c>
      <c r="B44" s="108">
        <v>169</v>
      </c>
      <c r="C44" s="109" t="s">
        <v>222</v>
      </c>
      <c r="D44" s="194" t="s">
        <v>272</v>
      </c>
      <c r="E44" s="109" t="s">
        <v>269</v>
      </c>
      <c r="F44" s="111" t="s">
        <v>201</v>
      </c>
      <c r="G44" s="112">
        <v>240.61</v>
      </c>
      <c r="H44" s="112">
        <v>43.39</v>
      </c>
      <c r="I44" s="143" t="s">
        <v>79</v>
      </c>
      <c r="J44" s="112">
        <f>IF(I44="SI", G44-H44,G44)</f>
        <v>197.22000000000003</v>
      </c>
      <c r="K44" s="195" t="s">
        <v>208</v>
      </c>
      <c r="L44" s="108">
        <v>2017</v>
      </c>
      <c r="M44" s="108">
        <v>1589</v>
      </c>
      <c r="N44" s="109" t="s">
        <v>244</v>
      </c>
      <c r="O44" s="111" t="s">
        <v>215</v>
      </c>
      <c r="P44" s="109" t="s">
        <v>216</v>
      </c>
      <c r="Q44" s="109" t="s">
        <v>80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7</v>
      </c>
      <c r="X44" s="113">
        <v>2017</v>
      </c>
      <c r="Y44" s="113">
        <v>49</v>
      </c>
      <c r="Z44" s="113">
        <v>0</v>
      </c>
      <c r="AA44" s="114" t="s">
        <v>222</v>
      </c>
      <c r="AB44" s="108">
        <v>328</v>
      </c>
      <c r="AC44" s="109" t="s">
        <v>164</v>
      </c>
      <c r="AD44" s="196" t="s">
        <v>270</v>
      </c>
      <c r="AE44" s="196" t="s">
        <v>164</v>
      </c>
      <c r="AF44" s="197">
        <f>AE44-AD44</f>
        <v>-16</v>
      </c>
      <c r="AG44" s="198">
        <f>IF(AI44="SI", 0,J44)</f>
        <v>197.22000000000003</v>
      </c>
      <c r="AH44" s="199">
        <f>AG44*AF44</f>
        <v>-3155.5200000000004</v>
      </c>
      <c r="AI44" s="200"/>
    </row>
    <row r="45" spans="1:35">
      <c r="A45" s="108">
        <v>2017</v>
      </c>
      <c r="B45" s="108">
        <v>170</v>
      </c>
      <c r="C45" s="109" t="s">
        <v>222</v>
      </c>
      <c r="D45" s="194" t="s">
        <v>273</v>
      </c>
      <c r="E45" s="109" t="s">
        <v>230</v>
      </c>
      <c r="F45" s="111" t="s">
        <v>201</v>
      </c>
      <c r="G45" s="112">
        <v>144.75</v>
      </c>
      <c r="H45" s="112">
        <v>26.1</v>
      </c>
      <c r="I45" s="143" t="s">
        <v>79</v>
      </c>
      <c r="J45" s="112">
        <f>IF(I45="SI", G45-H45,G45)</f>
        <v>118.65</v>
      </c>
      <c r="K45" s="195" t="s">
        <v>208</v>
      </c>
      <c r="L45" s="108">
        <v>2017</v>
      </c>
      <c r="M45" s="108">
        <v>1588</v>
      </c>
      <c r="N45" s="109" t="s">
        <v>244</v>
      </c>
      <c r="O45" s="111" t="s">
        <v>209</v>
      </c>
      <c r="P45" s="109" t="s">
        <v>210</v>
      </c>
      <c r="Q45" s="109" t="s">
        <v>210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7</v>
      </c>
      <c r="X45" s="113">
        <v>2017</v>
      </c>
      <c r="Y45" s="113">
        <v>50</v>
      </c>
      <c r="Z45" s="113">
        <v>0</v>
      </c>
      <c r="AA45" s="114" t="s">
        <v>222</v>
      </c>
      <c r="AB45" s="108">
        <v>327</v>
      </c>
      <c r="AC45" s="109" t="s">
        <v>164</v>
      </c>
      <c r="AD45" s="196" t="s">
        <v>270</v>
      </c>
      <c r="AE45" s="196" t="s">
        <v>164</v>
      </c>
      <c r="AF45" s="197">
        <f>AE45-AD45</f>
        <v>-16</v>
      </c>
      <c r="AG45" s="198">
        <f>IF(AI45="SI", 0,J45)</f>
        <v>118.65</v>
      </c>
      <c r="AH45" s="199">
        <f>AG45*AF45</f>
        <v>-1898.4</v>
      </c>
      <c r="AI45" s="200"/>
    </row>
    <row r="46" spans="1:35">
      <c r="A46" s="108">
        <v>2017</v>
      </c>
      <c r="B46" s="108">
        <v>171</v>
      </c>
      <c r="C46" s="109" t="s">
        <v>222</v>
      </c>
      <c r="D46" s="194" t="s">
        <v>274</v>
      </c>
      <c r="E46" s="109" t="s">
        <v>275</v>
      </c>
      <c r="F46" s="111" t="s">
        <v>276</v>
      </c>
      <c r="G46" s="112">
        <v>1244.4000000000001</v>
      </c>
      <c r="H46" s="112">
        <v>418</v>
      </c>
      <c r="I46" s="143" t="s">
        <v>79</v>
      </c>
      <c r="J46" s="112">
        <f>IF(I46="SI", G46-H46,G46)</f>
        <v>826.40000000000009</v>
      </c>
      <c r="K46" s="195" t="s">
        <v>277</v>
      </c>
      <c r="L46" s="108">
        <v>2017</v>
      </c>
      <c r="M46" s="108">
        <v>1254</v>
      </c>
      <c r="N46" s="109" t="s">
        <v>278</v>
      </c>
      <c r="O46" s="111" t="s">
        <v>279</v>
      </c>
      <c r="P46" s="109" t="s">
        <v>280</v>
      </c>
      <c r="Q46" s="109" t="s">
        <v>80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2</v>
      </c>
      <c r="X46" s="113">
        <v>2017</v>
      </c>
      <c r="Y46" s="113">
        <v>46</v>
      </c>
      <c r="Z46" s="113">
        <v>0</v>
      </c>
      <c r="AA46" s="114" t="s">
        <v>222</v>
      </c>
      <c r="AB46" s="108">
        <v>331</v>
      </c>
      <c r="AC46" s="109" t="s">
        <v>164</v>
      </c>
      <c r="AD46" s="196" t="s">
        <v>281</v>
      </c>
      <c r="AE46" s="196" t="s">
        <v>164</v>
      </c>
      <c r="AF46" s="197">
        <f>AE46-AD46</f>
        <v>19</v>
      </c>
      <c r="AG46" s="198">
        <f>IF(AI46="SI", 0,J46)</f>
        <v>826.40000000000009</v>
      </c>
      <c r="AH46" s="199">
        <f>AG46*AF46</f>
        <v>15701.600000000002</v>
      </c>
      <c r="AI46" s="200"/>
    </row>
    <row r="47" spans="1:35">
      <c r="A47" s="108">
        <v>2017</v>
      </c>
      <c r="B47" s="108">
        <v>171</v>
      </c>
      <c r="C47" s="109" t="s">
        <v>222</v>
      </c>
      <c r="D47" s="194" t="s">
        <v>274</v>
      </c>
      <c r="E47" s="109" t="s">
        <v>275</v>
      </c>
      <c r="F47" s="111" t="s">
        <v>276</v>
      </c>
      <c r="G47" s="112">
        <v>1073.5999999999999</v>
      </c>
      <c r="H47" s="112">
        <v>0</v>
      </c>
      <c r="I47" s="143" t="s">
        <v>79</v>
      </c>
      <c r="J47" s="112">
        <f>IF(I47="SI", G47-H47,G47)</f>
        <v>1073.5999999999999</v>
      </c>
      <c r="K47" s="195" t="s">
        <v>282</v>
      </c>
      <c r="L47" s="108">
        <v>2017</v>
      </c>
      <c r="M47" s="108">
        <v>1254</v>
      </c>
      <c r="N47" s="109" t="s">
        <v>278</v>
      </c>
      <c r="O47" s="111" t="s">
        <v>279</v>
      </c>
      <c r="P47" s="109" t="s">
        <v>280</v>
      </c>
      <c r="Q47" s="109" t="s">
        <v>80</v>
      </c>
      <c r="R47" s="108" t="s">
        <v>84</v>
      </c>
      <c r="S47" s="111" t="s">
        <v>84</v>
      </c>
      <c r="T47" s="108">
        <v>2010801</v>
      </c>
      <c r="U47" s="108">
        <v>6430</v>
      </c>
      <c r="V47" s="108">
        <v>9300</v>
      </c>
      <c r="W47" s="108">
        <v>99</v>
      </c>
      <c r="X47" s="113">
        <v>2016</v>
      </c>
      <c r="Y47" s="113">
        <v>153</v>
      </c>
      <c r="Z47" s="113">
        <v>0</v>
      </c>
      <c r="AA47" s="114" t="s">
        <v>222</v>
      </c>
      <c r="AB47" s="108">
        <v>332</v>
      </c>
      <c r="AC47" s="109" t="s">
        <v>164</v>
      </c>
      <c r="AD47" s="196" t="s">
        <v>281</v>
      </c>
      <c r="AE47" s="196" t="s">
        <v>164</v>
      </c>
      <c r="AF47" s="197">
        <f>AE47-AD47</f>
        <v>19</v>
      </c>
      <c r="AG47" s="198">
        <f>IF(AI47="SI", 0,J47)</f>
        <v>1073.5999999999999</v>
      </c>
      <c r="AH47" s="199">
        <f>AG47*AF47</f>
        <v>20398.399999999998</v>
      </c>
      <c r="AI47" s="200"/>
    </row>
    <row r="48" spans="1:35">
      <c r="A48" s="108">
        <v>2017</v>
      </c>
      <c r="B48" s="108">
        <v>172</v>
      </c>
      <c r="C48" s="109" t="s">
        <v>222</v>
      </c>
      <c r="D48" s="194" t="s">
        <v>283</v>
      </c>
      <c r="E48" s="109" t="s">
        <v>284</v>
      </c>
      <c r="F48" s="111" t="s">
        <v>285</v>
      </c>
      <c r="G48" s="112">
        <v>488</v>
      </c>
      <c r="H48" s="112">
        <v>88</v>
      </c>
      <c r="I48" s="143" t="s">
        <v>79</v>
      </c>
      <c r="J48" s="112">
        <f>IF(I48="SI", G48-H48,G48)</f>
        <v>400</v>
      </c>
      <c r="K48" s="195" t="s">
        <v>286</v>
      </c>
      <c r="L48" s="108">
        <v>2017</v>
      </c>
      <c r="M48" s="108">
        <v>1190</v>
      </c>
      <c r="N48" s="109" t="s">
        <v>287</v>
      </c>
      <c r="O48" s="111" t="s">
        <v>279</v>
      </c>
      <c r="P48" s="109" t="s">
        <v>280</v>
      </c>
      <c r="Q48" s="109" t="s">
        <v>80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2</v>
      </c>
      <c r="X48" s="113">
        <v>2017</v>
      </c>
      <c r="Y48" s="113">
        <v>132</v>
      </c>
      <c r="Z48" s="113">
        <v>0</v>
      </c>
      <c r="AA48" s="114" t="s">
        <v>80</v>
      </c>
      <c r="AB48" s="108">
        <v>0</v>
      </c>
      <c r="AC48" s="109" t="s">
        <v>86</v>
      </c>
      <c r="AD48" s="196" t="s">
        <v>152</v>
      </c>
      <c r="AE48" s="196" t="s">
        <v>86</v>
      </c>
      <c r="AF48" s="197">
        <f>AE48-AD48</f>
        <v>21</v>
      </c>
      <c r="AG48" s="198">
        <f>IF(AI48="SI", 0,J48)</f>
        <v>400</v>
      </c>
      <c r="AH48" s="199">
        <f>AG48*AF48</f>
        <v>8400</v>
      </c>
      <c r="AI48" s="200"/>
    </row>
    <row r="49" spans="1:35">
      <c r="A49" s="108">
        <v>2017</v>
      </c>
      <c r="B49" s="108">
        <v>173</v>
      </c>
      <c r="C49" s="109" t="s">
        <v>222</v>
      </c>
      <c r="D49" s="194" t="s">
        <v>288</v>
      </c>
      <c r="E49" s="109" t="s">
        <v>99</v>
      </c>
      <c r="F49" s="111" t="s">
        <v>289</v>
      </c>
      <c r="G49" s="112">
        <v>-488</v>
      </c>
      <c r="H49" s="112">
        <v>-88</v>
      </c>
      <c r="I49" s="143" t="s">
        <v>79</v>
      </c>
      <c r="J49" s="112">
        <f>IF(I49="SI", G49-H49,G49)</f>
        <v>-400</v>
      </c>
      <c r="K49" s="195" t="s">
        <v>80</v>
      </c>
      <c r="L49" s="108">
        <v>2017</v>
      </c>
      <c r="M49" s="108">
        <v>1330</v>
      </c>
      <c r="N49" s="109" t="s">
        <v>99</v>
      </c>
      <c r="O49" s="111" t="s">
        <v>279</v>
      </c>
      <c r="P49" s="109" t="s">
        <v>280</v>
      </c>
      <c r="Q49" s="109" t="s">
        <v>80</v>
      </c>
      <c r="R49" s="108" t="s">
        <v>84</v>
      </c>
      <c r="S49" s="111" t="s">
        <v>84</v>
      </c>
      <c r="T49" s="108">
        <v>1010203</v>
      </c>
      <c r="U49" s="108">
        <v>140</v>
      </c>
      <c r="V49" s="108">
        <v>450</v>
      </c>
      <c r="W49" s="108">
        <v>2</v>
      </c>
      <c r="X49" s="113">
        <v>2017</v>
      </c>
      <c r="Y49" s="113">
        <v>132</v>
      </c>
      <c r="Z49" s="113">
        <v>0</v>
      </c>
      <c r="AA49" s="114" t="s">
        <v>80</v>
      </c>
      <c r="AB49" s="108">
        <v>0</v>
      </c>
      <c r="AC49" s="109" t="s">
        <v>86</v>
      </c>
      <c r="AD49" s="196" t="s">
        <v>117</v>
      </c>
      <c r="AE49" s="196" t="s">
        <v>86</v>
      </c>
      <c r="AF49" s="197">
        <f>AE49-AD49</f>
        <v>23</v>
      </c>
      <c r="AG49" s="198">
        <f>IF(AI49="SI", 0,J49)</f>
        <v>-400</v>
      </c>
      <c r="AH49" s="199">
        <f>AG49*AF49</f>
        <v>-9200</v>
      </c>
      <c r="AI49" s="200"/>
    </row>
    <row r="50" spans="1:35">
      <c r="A50" s="108">
        <v>2017</v>
      </c>
      <c r="B50" s="108">
        <v>175</v>
      </c>
      <c r="C50" s="109" t="s">
        <v>164</v>
      </c>
      <c r="D50" s="194" t="s">
        <v>290</v>
      </c>
      <c r="E50" s="109" t="s">
        <v>119</v>
      </c>
      <c r="F50" s="111" t="s">
        <v>291</v>
      </c>
      <c r="G50" s="112">
        <v>2116</v>
      </c>
      <c r="H50" s="112">
        <v>1166</v>
      </c>
      <c r="I50" s="143" t="s">
        <v>79</v>
      </c>
      <c r="J50" s="112">
        <f>IF(I50="SI", G50-H50,G50)</f>
        <v>950</v>
      </c>
      <c r="K50" s="195" t="s">
        <v>292</v>
      </c>
      <c r="L50" s="108">
        <v>2017</v>
      </c>
      <c r="M50" s="108">
        <v>1484</v>
      </c>
      <c r="N50" s="109" t="s">
        <v>122</v>
      </c>
      <c r="O50" s="111" t="s">
        <v>114</v>
      </c>
      <c r="P50" s="109" t="s">
        <v>115</v>
      </c>
      <c r="Q50" s="109" t="s">
        <v>116</v>
      </c>
      <c r="R50" s="108" t="s">
        <v>84</v>
      </c>
      <c r="S50" s="111" t="s">
        <v>84</v>
      </c>
      <c r="T50" s="108">
        <v>2080101</v>
      </c>
      <c r="U50" s="108">
        <v>8230</v>
      </c>
      <c r="V50" s="108">
        <v>11855</v>
      </c>
      <c r="W50" s="108">
        <v>2</v>
      </c>
      <c r="X50" s="113">
        <v>2016</v>
      </c>
      <c r="Y50" s="113">
        <v>216</v>
      </c>
      <c r="Z50" s="113">
        <v>0</v>
      </c>
      <c r="AA50" s="114" t="s">
        <v>129</v>
      </c>
      <c r="AB50" s="108">
        <v>326</v>
      </c>
      <c r="AC50" s="109" t="s">
        <v>164</v>
      </c>
      <c r="AD50" s="196" t="s">
        <v>124</v>
      </c>
      <c r="AE50" s="196" t="s">
        <v>164</v>
      </c>
      <c r="AF50" s="197">
        <f>AE50-AD50</f>
        <v>-5</v>
      </c>
      <c r="AG50" s="198">
        <f>IF(AI50="SI", 0,J50)</f>
        <v>950</v>
      </c>
      <c r="AH50" s="199">
        <f>AG50*AF50</f>
        <v>-4750</v>
      </c>
      <c r="AI50" s="200"/>
    </row>
    <row r="51" spans="1:35">
      <c r="A51" s="108">
        <v>2017</v>
      </c>
      <c r="B51" s="108">
        <v>175</v>
      </c>
      <c r="C51" s="109" t="s">
        <v>164</v>
      </c>
      <c r="D51" s="194" t="s">
        <v>290</v>
      </c>
      <c r="E51" s="109" t="s">
        <v>119</v>
      </c>
      <c r="F51" s="111" t="s">
        <v>291</v>
      </c>
      <c r="G51" s="112">
        <v>4350</v>
      </c>
      <c r="H51" s="112">
        <v>0</v>
      </c>
      <c r="I51" s="143" t="s">
        <v>79</v>
      </c>
      <c r="J51" s="112">
        <f>IF(I51="SI", G51-H51,G51)</f>
        <v>4350</v>
      </c>
      <c r="K51" s="195" t="s">
        <v>292</v>
      </c>
      <c r="L51" s="108">
        <v>2017</v>
      </c>
      <c r="M51" s="108">
        <v>1484</v>
      </c>
      <c r="N51" s="109" t="s">
        <v>122</v>
      </c>
      <c r="O51" s="111" t="s">
        <v>114</v>
      </c>
      <c r="P51" s="109" t="s">
        <v>115</v>
      </c>
      <c r="Q51" s="109" t="s">
        <v>116</v>
      </c>
      <c r="R51" s="108" t="s">
        <v>84</v>
      </c>
      <c r="S51" s="111" t="s">
        <v>84</v>
      </c>
      <c r="T51" s="108">
        <v>2080101</v>
      </c>
      <c r="U51" s="108">
        <v>8230</v>
      </c>
      <c r="V51" s="108">
        <v>11840</v>
      </c>
      <c r="W51" s="108">
        <v>99</v>
      </c>
      <c r="X51" s="113">
        <v>2017</v>
      </c>
      <c r="Y51" s="113">
        <v>60</v>
      </c>
      <c r="Z51" s="113">
        <v>0</v>
      </c>
      <c r="AA51" s="114" t="s">
        <v>129</v>
      </c>
      <c r="AB51" s="108">
        <v>325</v>
      </c>
      <c r="AC51" s="109" t="s">
        <v>164</v>
      </c>
      <c r="AD51" s="196" t="s">
        <v>124</v>
      </c>
      <c r="AE51" s="196" t="s">
        <v>164</v>
      </c>
      <c r="AF51" s="197">
        <f>AE51-AD51</f>
        <v>-5</v>
      </c>
      <c r="AG51" s="198">
        <f>IF(AI51="SI", 0,J51)</f>
        <v>4350</v>
      </c>
      <c r="AH51" s="199">
        <f>AG51*AF51</f>
        <v>-21750</v>
      </c>
      <c r="AI51" s="200"/>
    </row>
    <row r="52" spans="1:35">
      <c r="A52" s="108">
        <v>2017</v>
      </c>
      <c r="B52" s="108">
        <v>176</v>
      </c>
      <c r="C52" s="109" t="s">
        <v>164</v>
      </c>
      <c r="D52" s="194" t="s">
        <v>293</v>
      </c>
      <c r="E52" s="109" t="s">
        <v>129</v>
      </c>
      <c r="F52" s="111" t="s">
        <v>294</v>
      </c>
      <c r="G52" s="112">
        <v>4230.96</v>
      </c>
      <c r="H52" s="112">
        <v>762.96</v>
      </c>
      <c r="I52" s="143" t="s">
        <v>79</v>
      </c>
      <c r="J52" s="112">
        <f>IF(I52="SI", G52-H52,G52)</f>
        <v>3468</v>
      </c>
      <c r="K52" s="195" t="s">
        <v>295</v>
      </c>
      <c r="L52" s="108">
        <v>2017</v>
      </c>
      <c r="M52" s="108">
        <v>1488</v>
      </c>
      <c r="N52" s="109" t="s">
        <v>129</v>
      </c>
      <c r="O52" s="111" t="s">
        <v>94</v>
      </c>
      <c r="P52" s="109" t="s">
        <v>95</v>
      </c>
      <c r="Q52" s="109" t="s">
        <v>96</v>
      </c>
      <c r="R52" s="108" t="s">
        <v>84</v>
      </c>
      <c r="S52" s="111" t="s">
        <v>84</v>
      </c>
      <c r="T52" s="108">
        <v>2090605</v>
      </c>
      <c r="U52" s="108">
        <v>9070</v>
      </c>
      <c r="V52" s="108">
        <v>12650</v>
      </c>
      <c r="W52" s="108">
        <v>25</v>
      </c>
      <c r="X52" s="113">
        <v>2017</v>
      </c>
      <c r="Y52" s="113">
        <v>76</v>
      </c>
      <c r="Z52" s="113">
        <v>0</v>
      </c>
      <c r="AA52" s="114" t="s">
        <v>80</v>
      </c>
      <c r="AB52" s="108">
        <v>430</v>
      </c>
      <c r="AC52" s="109" t="s">
        <v>296</v>
      </c>
      <c r="AD52" s="196" t="s">
        <v>131</v>
      </c>
      <c r="AE52" s="196" t="s">
        <v>296</v>
      </c>
      <c r="AF52" s="197">
        <f>AE52-AD52</f>
        <v>40</v>
      </c>
      <c r="AG52" s="198">
        <f>IF(AI52="SI", 0,J52)</f>
        <v>3468</v>
      </c>
      <c r="AH52" s="199">
        <f>AG52*AF52</f>
        <v>138720</v>
      </c>
      <c r="AI52" s="200"/>
    </row>
    <row r="53" spans="1:35">
      <c r="A53" s="108">
        <v>2017</v>
      </c>
      <c r="B53" s="108">
        <v>177</v>
      </c>
      <c r="C53" s="109" t="s">
        <v>123</v>
      </c>
      <c r="D53" s="194" t="s">
        <v>297</v>
      </c>
      <c r="E53" s="109" t="s">
        <v>298</v>
      </c>
      <c r="F53" s="111" t="s">
        <v>299</v>
      </c>
      <c r="G53" s="112">
        <v>645</v>
      </c>
      <c r="H53" s="112">
        <v>116</v>
      </c>
      <c r="I53" s="143" t="s">
        <v>79</v>
      </c>
      <c r="J53" s="112">
        <f>IF(I53="SI", G53-H53,G53)</f>
        <v>529</v>
      </c>
      <c r="K53" s="195" t="s">
        <v>300</v>
      </c>
      <c r="L53" s="108">
        <v>2017</v>
      </c>
      <c r="M53" s="108">
        <v>1848</v>
      </c>
      <c r="N53" s="109" t="s">
        <v>298</v>
      </c>
      <c r="O53" s="111" t="s">
        <v>301</v>
      </c>
      <c r="P53" s="109" t="s">
        <v>302</v>
      </c>
      <c r="Q53" s="109" t="s">
        <v>302</v>
      </c>
      <c r="R53" s="108" t="s">
        <v>84</v>
      </c>
      <c r="S53" s="111" t="s">
        <v>84</v>
      </c>
      <c r="T53" s="108">
        <v>2010801</v>
      </c>
      <c r="U53" s="108">
        <v>6430</v>
      </c>
      <c r="V53" s="108">
        <v>9300</v>
      </c>
      <c r="W53" s="108">
        <v>99</v>
      </c>
      <c r="X53" s="113">
        <v>2016</v>
      </c>
      <c r="Y53" s="113">
        <v>232</v>
      </c>
      <c r="Z53" s="113">
        <v>0</v>
      </c>
      <c r="AA53" s="114" t="s">
        <v>123</v>
      </c>
      <c r="AB53" s="108">
        <v>377</v>
      </c>
      <c r="AC53" s="109" t="s">
        <v>123</v>
      </c>
      <c r="AD53" s="196" t="s">
        <v>303</v>
      </c>
      <c r="AE53" s="196" t="s">
        <v>123</v>
      </c>
      <c r="AF53" s="197">
        <f>AE53-AD53</f>
        <v>-25</v>
      </c>
      <c r="AG53" s="198">
        <f>IF(AI53="SI", 0,J53)</f>
        <v>529</v>
      </c>
      <c r="AH53" s="199">
        <f>AG53*AF53</f>
        <v>-13225</v>
      </c>
      <c r="AI53" s="200"/>
    </row>
    <row r="54" spans="1:35">
      <c r="A54" s="108">
        <v>2017</v>
      </c>
      <c r="B54" s="108">
        <v>177</v>
      </c>
      <c r="C54" s="109" t="s">
        <v>123</v>
      </c>
      <c r="D54" s="194" t="s">
        <v>297</v>
      </c>
      <c r="E54" s="109" t="s">
        <v>298</v>
      </c>
      <c r="F54" s="111" t="s">
        <v>299</v>
      </c>
      <c r="G54" s="112">
        <v>514</v>
      </c>
      <c r="H54" s="112">
        <v>93</v>
      </c>
      <c r="I54" s="143" t="s">
        <v>79</v>
      </c>
      <c r="J54" s="112">
        <f>IF(I54="SI", G54-H54,G54)</f>
        <v>421</v>
      </c>
      <c r="K54" s="195" t="s">
        <v>300</v>
      </c>
      <c r="L54" s="108">
        <v>2017</v>
      </c>
      <c r="M54" s="108">
        <v>1848</v>
      </c>
      <c r="N54" s="109" t="s">
        <v>298</v>
      </c>
      <c r="O54" s="111" t="s">
        <v>301</v>
      </c>
      <c r="P54" s="109" t="s">
        <v>302</v>
      </c>
      <c r="Q54" s="109" t="s">
        <v>302</v>
      </c>
      <c r="R54" s="108" t="s">
        <v>84</v>
      </c>
      <c r="S54" s="111" t="s">
        <v>84</v>
      </c>
      <c r="T54" s="108">
        <v>1010202</v>
      </c>
      <c r="U54" s="108">
        <v>130</v>
      </c>
      <c r="V54" s="108">
        <v>450</v>
      </c>
      <c r="W54" s="108">
        <v>1</v>
      </c>
      <c r="X54" s="113">
        <v>2017</v>
      </c>
      <c r="Y54" s="113">
        <v>39</v>
      </c>
      <c r="Z54" s="113">
        <v>0</v>
      </c>
      <c r="AA54" s="114" t="s">
        <v>123</v>
      </c>
      <c r="AB54" s="108">
        <v>375</v>
      </c>
      <c r="AC54" s="109" t="s">
        <v>123</v>
      </c>
      <c r="AD54" s="196" t="s">
        <v>303</v>
      </c>
      <c r="AE54" s="196" t="s">
        <v>123</v>
      </c>
      <c r="AF54" s="197">
        <f>AE54-AD54</f>
        <v>-25</v>
      </c>
      <c r="AG54" s="198">
        <f>IF(AI54="SI", 0,J54)</f>
        <v>421</v>
      </c>
      <c r="AH54" s="199">
        <f>AG54*AF54</f>
        <v>-10525</v>
      </c>
      <c r="AI54" s="200"/>
    </row>
    <row r="55" spans="1:35">
      <c r="A55" s="108">
        <v>2017</v>
      </c>
      <c r="B55" s="108">
        <v>178</v>
      </c>
      <c r="C55" s="109" t="s">
        <v>123</v>
      </c>
      <c r="D55" s="194" t="s">
        <v>304</v>
      </c>
      <c r="E55" s="109" t="s">
        <v>305</v>
      </c>
      <c r="F55" s="111" t="s">
        <v>147</v>
      </c>
      <c r="G55" s="112">
        <v>27.56</v>
      </c>
      <c r="H55" s="112">
        <v>4.8600000000000003</v>
      </c>
      <c r="I55" s="143" t="s">
        <v>79</v>
      </c>
      <c r="J55" s="112">
        <f>IF(I55="SI", G55-H55,G55)</f>
        <v>22.7</v>
      </c>
      <c r="K55" s="195" t="s">
        <v>148</v>
      </c>
      <c r="L55" s="108">
        <v>2017</v>
      </c>
      <c r="M55" s="108">
        <v>1753</v>
      </c>
      <c r="N55" s="109" t="s">
        <v>306</v>
      </c>
      <c r="O55" s="111" t="s">
        <v>149</v>
      </c>
      <c r="P55" s="109" t="s">
        <v>150</v>
      </c>
      <c r="Q55" s="109" t="s">
        <v>150</v>
      </c>
      <c r="R55" s="108" t="s">
        <v>84</v>
      </c>
      <c r="S55" s="111" t="s">
        <v>84</v>
      </c>
      <c r="T55" s="108">
        <v>1010203</v>
      </c>
      <c r="U55" s="108">
        <v>140</v>
      </c>
      <c r="V55" s="108">
        <v>450</v>
      </c>
      <c r="W55" s="108">
        <v>4</v>
      </c>
      <c r="X55" s="113">
        <v>2017</v>
      </c>
      <c r="Y55" s="113">
        <v>1</v>
      </c>
      <c r="Z55" s="113">
        <v>0</v>
      </c>
      <c r="AA55" s="114" t="s">
        <v>123</v>
      </c>
      <c r="AB55" s="108">
        <v>367</v>
      </c>
      <c r="AC55" s="109" t="s">
        <v>123</v>
      </c>
      <c r="AD55" s="196" t="s">
        <v>307</v>
      </c>
      <c r="AE55" s="196" t="s">
        <v>123</v>
      </c>
      <c r="AF55" s="197">
        <f>AE55-AD55</f>
        <v>-13</v>
      </c>
      <c r="AG55" s="198">
        <f>IF(AI55="SI", 0,J55)</f>
        <v>22.7</v>
      </c>
      <c r="AH55" s="199">
        <f>AG55*AF55</f>
        <v>-295.09999999999997</v>
      </c>
      <c r="AI55" s="200"/>
    </row>
    <row r="56" spans="1:35">
      <c r="A56" s="108">
        <v>2017</v>
      </c>
      <c r="B56" s="108">
        <v>179</v>
      </c>
      <c r="C56" s="109" t="s">
        <v>123</v>
      </c>
      <c r="D56" s="194" t="s">
        <v>308</v>
      </c>
      <c r="E56" s="109" t="s">
        <v>124</v>
      </c>
      <c r="F56" s="111" t="s">
        <v>309</v>
      </c>
      <c r="G56" s="112">
        <v>36.6</v>
      </c>
      <c r="H56" s="112">
        <v>6.6</v>
      </c>
      <c r="I56" s="143" t="s">
        <v>79</v>
      </c>
      <c r="J56" s="112">
        <f>IF(I56="SI", G56-H56,G56)</f>
        <v>30</v>
      </c>
      <c r="K56" s="195" t="s">
        <v>310</v>
      </c>
      <c r="L56" s="108">
        <v>2017</v>
      </c>
      <c r="M56" s="108">
        <v>1719</v>
      </c>
      <c r="N56" s="109" t="s">
        <v>311</v>
      </c>
      <c r="O56" s="111" t="s">
        <v>312</v>
      </c>
      <c r="P56" s="109" t="s">
        <v>313</v>
      </c>
      <c r="Q56" s="109" t="s">
        <v>80</v>
      </c>
      <c r="R56" s="108" t="s">
        <v>84</v>
      </c>
      <c r="S56" s="111" t="s">
        <v>84</v>
      </c>
      <c r="T56" s="108">
        <v>1010203</v>
      </c>
      <c r="U56" s="108">
        <v>140</v>
      </c>
      <c r="V56" s="108">
        <v>450</v>
      </c>
      <c r="W56" s="108">
        <v>4</v>
      </c>
      <c r="X56" s="113">
        <v>2017</v>
      </c>
      <c r="Y56" s="113">
        <v>3</v>
      </c>
      <c r="Z56" s="113">
        <v>0</v>
      </c>
      <c r="AA56" s="114" t="s">
        <v>123</v>
      </c>
      <c r="AB56" s="108">
        <v>368</v>
      </c>
      <c r="AC56" s="109" t="s">
        <v>123</v>
      </c>
      <c r="AD56" s="196" t="s">
        <v>314</v>
      </c>
      <c r="AE56" s="196" t="s">
        <v>123</v>
      </c>
      <c r="AF56" s="197">
        <f>AE56-AD56</f>
        <v>-9</v>
      </c>
      <c r="AG56" s="198">
        <f>IF(AI56="SI", 0,J56)</f>
        <v>30</v>
      </c>
      <c r="AH56" s="199">
        <f>AG56*AF56</f>
        <v>-270</v>
      </c>
      <c r="AI56" s="200"/>
    </row>
    <row r="57" spans="1:35">
      <c r="A57" s="108">
        <v>2017</v>
      </c>
      <c r="B57" s="108">
        <v>180</v>
      </c>
      <c r="C57" s="109" t="s">
        <v>123</v>
      </c>
      <c r="D57" s="194" t="s">
        <v>315</v>
      </c>
      <c r="E57" s="109" t="s">
        <v>316</v>
      </c>
      <c r="F57" s="111" t="s">
        <v>317</v>
      </c>
      <c r="G57" s="112">
        <v>103.7</v>
      </c>
      <c r="H57" s="112">
        <v>18.7</v>
      </c>
      <c r="I57" s="143" t="s">
        <v>79</v>
      </c>
      <c r="J57" s="112">
        <f>IF(I57="SI", G57-H57,G57)</f>
        <v>85</v>
      </c>
      <c r="K57" s="195" t="s">
        <v>243</v>
      </c>
      <c r="L57" s="108">
        <v>2017</v>
      </c>
      <c r="M57" s="108">
        <v>1755</v>
      </c>
      <c r="N57" s="109" t="s">
        <v>306</v>
      </c>
      <c r="O57" s="111" t="s">
        <v>175</v>
      </c>
      <c r="P57" s="109" t="s">
        <v>176</v>
      </c>
      <c r="Q57" s="109" t="s">
        <v>80</v>
      </c>
      <c r="R57" s="108" t="s">
        <v>84</v>
      </c>
      <c r="S57" s="111" t="s">
        <v>84</v>
      </c>
      <c r="T57" s="108">
        <v>1010203</v>
      </c>
      <c r="U57" s="108">
        <v>140</v>
      </c>
      <c r="V57" s="108">
        <v>450</v>
      </c>
      <c r="W57" s="108">
        <v>2</v>
      </c>
      <c r="X57" s="113">
        <v>2017</v>
      </c>
      <c r="Y57" s="113">
        <v>23</v>
      </c>
      <c r="Z57" s="113">
        <v>0</v>
      </c>
      <c r="AA57" s="114" t="s">
        <v>123</v>
      </c>
      <c r="AB57" s="108">
        <v>370</v>
      </c>
      <c r="AC57" s="109" t="s">
        <v>123</v>
      </c>
      <c r="AD57" s="196" t="s">
        <v>314</v>
      </c>
      <c r="AE57" s="196" t="s">
        <v>123</v>
      </c>
      <c r="AF57" s="197">
        <f>AE57-AD57</f>
        <v>-9</v>
      </c>
      <c r="AG57" s="198">
        <f>IF(AI57="SI", 0,J57)</f>
        <v>85</v>
      </c>
      <c r="AH57" s="199">
        <f>AG57*AF57</f>
        <v>-765</v>
      </c>
      <c r="AI57" s="200"/>
    </row>
    <row r="58" spans="1:35">
      <c r="A58" s="108">
        <v>2017</v>
      </c>
      <c r="B58" s="108">
        <v>181</v>
      </c>
      <c r="C58" s="109" t="s">
        <v>123</v>
      </c>
      <c r="D58" s="194" t="s">
        <v>318</v>
      </c>
      <c r="E58" s="109" t="s">
        <v>117</v>
      </c>
      <c r="F58" s="111" t="s">
        <v>319</v>
      </c>
      <c r="G58" s="112">
        <v>234.39</v>
      </c>
      <c r="H58" s="112">
        <v>42.27</v>
      </c>
      <c r="I58" s="143" t="s">
        <v>79</v>
      </c>
      <c r="J58" s="112">
        <f>IF(I58="SI", G58-H58,G58)</f>
        <v>192.11999999999998</v>
      </c>
      <c r="K58" s="195" t="s">
        <v>320</v>
      </c>
      <c r="L58" s="108">
        <v>2017</v>
      </c>
      <c r="M58" s="108">
        <v>1684</v>
      </c>
      <c r="N58" s="109" t="s">
        <v>316</v>
      </c>
      <c r="O58" s="111" t="s">
        <v>321</v>
      </c>
      <c r="P58" s="109" t="s">
        <v>322</v>
      </c>
      <c r="Q58" s="109" t="s">
        <v>80</v>
      </c>
      <c r="R58" s="108" t="s">
        <v>84</v>
      </c>
      <c r="S58" s="111" t="s">
        <v>84</v>
      </c>
      <c r="T58" s="108">
        <v>1010203</v>
      </c>
      <c r="U58" s="108">
        <v>140</v>
      </c>
      <c r="V58" s="108">
        <v>450</v>
      </c>
      <c r="W58" s="108">
        <v>2</v>
      </c>
      <c r="X58" s="113">
        <v>2017</v>
      </c>
      <c r="Y58" s="113">
        <v>86</v>
      </c>
      <c r="Z58" s="113">
        <v>0</v>
      </c>
      <c r="AA58" s="114" t="s">
        <v>123</v>
      </c>
      <c r="AB58" s="108">
        <v>366</v>
      </c>
      <c r="AC58" s="109" t="s">
        <v>123</v>
      </c>
      <c r="AD58" s="196" t="s">
        <v>323</v>
      </c>
      <c r="AE58" s="196" t="s">
        <v>123</v>
      </c>
      <c r="AF58" s="197">
        <f>AE58-AD58</f>
        <v>-42</v>
      </c>
      <c r="AG58" s="198">
        <f>IF(AI58="SI", 0,J58)</f>
        <v>192.11999999999998</v>
      </c>
      <c r="AH58" s="199">
        <f>AG58*AF58</f>
        <v>-8069.0399999999991</v>
      </c>
      <c r="AI58" s="200"/>
    </row>
    <row r="59" spans="1:35">
      <c r="A59" s="108">
        <v>2017</v>
      </c>
      <c r="B59" s="108">
        <v>181</v>
      </c>
      <c r="C59" s="109" t="s">
        <v>123</v>
      </c>
      <c r="D59" s="194" t="s">
        <v>318</v>
      </c>
      <c r="E59" s="109" t="s">
        <v>117</v>
      </c>
      <c r="F59" s="111" t="s">
        <v>319</v>
      </c>
      <c r="G59" s="112">
        <v>268.39999999999998</v>
      </c>
      <c r="H59" s="112">
        <v>48.4</v>
      </c>
      <c r="I59" s="143" t="s">
        <v>79</v>
      </c>
      <c r="J59" s="112">
        <f>IF(I59="SI", G59-H59,G59)</f>
        <v>219.99999999999997</v>
      </c>
      <c r="K59" s="195" t="s">
        <v>324</v>
      </c>
      <c r="L59" s="108">
        <v>2017</v>
      </c>
      <c r="M59" s="108">
        <v>1684</v>
      </c>
      <c r="N59" s="109" t="s">
        <v>316</v>
      </c>
      <c r="O59" s="111" t="s">
        <v>321</v>
      </c>
      <c r="P59" s="109" t="s">
        <v>322</v>
      </c>
      <c r="Q59" s="109" t="s">
        <v>80</v>
      </c>
      <c r="R59" s="108" t="s">
        <v>84</v>
      </c>
      <c r="S59" s="111" t="s">
        <v>84</v>
      </c>
      <c r="T59" s="108">
        <v>1010203</v>
      </c>
      <c r="U59" s="108">
        <v>140</v>
      </c>
      <c r="V59" s="108">
        <v>450</v>
      </c>
      <c r="W59" s="108">
        <v>2</v>
      </c>
      <c r="X59" s="113">
        <v>2017</v>
      </c>
      <c r="Y59" s="113">
        <v>74</v>
      </c>
      <c r="Z59" s="113">
        <v>0</v>
      </c>
      <c r="AA59" s="114" t="s">
        <v>123</v>
      </c>
      <c r="AB59" s="108">
        <v>365</v>
      </c>
      <c r="AC59" s="109" t="s">
        <v>123</v>
      </c>
      <c r="AD59" s="196" t="s">
        <v>323</v>
      </c>
      <c r="AE59" s="196" t="s">
        <v>123</v>
      </c>
      <c r="AF59" s="197">
        <f>AE59-AD59</f>
        <v>-42</v>
      </c>
      <c r="AG59" s="198">
        <f>IF(AI59="SI", 0,J59)</f>
        <v>219.99999999999997</v>
      </c>
      <c r="AH59" s="199">
        <f>AG59*AF59</f>
        <v>-9239.9999999999982</v>
      </c>
      <c r="AI59" s="200"/>
    </row>
    <row r="60" spans="1:35">
      <c r="A60" s="108">
        <v>2017</v>
      </c>
      <c r="B60" s="108">
        <v>182</v>
      </c>
      <c r="C60" s="109" t="s">
        <v>123</v>
      </c>
      <c r="D60" s="194" t="s">
        <v>325</v>
      </c>
      <c r="E60" s="109" t="s">
        <v>234</v>
      </c>
      <c r="F60" s="111" t="s">
        <v>201</v>
      </c>
      <c r="G60" s="112">
        <v>162.38</v>
      </c>
      <c r="H60" s="112">
        <v>29.28</v>
      </c>
      <c r="I60" s="143" t="s">
        <v>79</v>
      </c>
      <c r="J60" s="112">
        <f>IF(I60="SI", G60-H60,G60)</f>
        <v>133.1</v>
      </c>
      <c r="K60" s="195" t="s">
        <v>208</v>
      </c>
      <c r="L60" s="108">
        <v>2017</v>
      </c>
      <c r="M60" s="108">
        <v>1860</v>
      </c>
      <c r="N60" s="109" t="s">
        <v>326</v>
      </c>
      <c r="O60" s="111" t="s">
        <v>209</v>
      </c>
      <c r="P60" s="109" t="s">
        <v>210</v>
      </c>
      <c r="Q60" s="109" t="s">
        <v>210</v>
      </c>
      <c r="R60" s="108" t="s">
        <v>84</v>
      </c>
      <c r="S60" s="111" t="s">
        <v>84</v>
      </c>
      <c r="T60" s="108">
        <v>1010203</v>
      </c>
      <c r="U60" s="108">
        <v>140</v>
      </c>
      <c r="V60" s="108">
        <v>450</v>
      </c>
      <c r="W60" s="108">
        <v>7</v>
      </c>
      <c r="X60" s="113">
        <v>2017</v>
      </c>
      <c r="Y60" s="113">
        <v>50</v>
      </c>
      <c r="Z60" s="113">
        <v>0</v>
      </c>
      <c r="AA60" s="114" t="s">
        <v>123</v>
      </c>
      <c r="AB60" s="108">
        <v>369</v>
      </c>
      <c r="AC60" s="109" t="s">
        <v>123</v>
      </c>
      <c r="AD60" s="196" t="s">
        <v>327</v>
      </c>
      <c r="AE60" s="196" t="s">
        <v>123</v>
      </c>
      <c r="AF60" s="197">
        <f>AE60-AD60</f>
        <v>-29</v>
      </c>
      <c r="AG60" s="198">
        <f>IF(AI60="SI", 0,J60)</f>
        <v>133.1</v>
      </c>
      <c r="AH60" s="199">
        <f>AG60*AF60</f>
        <v>-3859.8999999999996</v>
      </c>
      <c r="AI60" s="200"/>
    </row>
    <row r="61" spans="1:35">
      <c r="A61" s="108">
        <v>2017</v>
      </c>
      <c r="B61" s="108">
        <v>183</v>
      </c>
      <c r="C61" s="109" t="s">
        <v>123</v>
      </c>
      <c r="D61" s="194" t="s">
        <v>328</v>
      </c>
      <c r="E61" s="109" t="s">
        <v>124</v>
      </c>
      <c r="F61" s="111" t="s">
        <v>201</v>
      </c>
      <c r="G61" s="112">
        <v>94.86</v>
      </c>
      <c r="H61" s="112">
        <v>17.11</v>
      </c>
      <c r="I61" s="143" t="s">
        <v>79</v>
      </c>
      <c r="J61" s="112">
        <f>IF(I61="SI", G61-H61,G61)</f>
        <v>77.75</v>
      </c>
      <c r="K61" s="195" t="s">
        <v>202</v>
      </c>
      <c r="L61" s="108">
        <v>2017</v>
      </c>
      <c r="M61" s="108">
        <v>1720</v>
      </c>
      <c r="N61" s="109" t="s">
        <v>311</v>
      </c>
      <c r="O61" s="111" t="s">
        <v>203</v>
      </c>
      <c r="P61" s="109" t="s">
        <v>204</v>
      </c>
      <c r="Q61" s="109" t="s">
        <v>80</v>
      </c>
      <c r="R61" s="108" t="s">
        <v>84</v>
      </c>
      <c r="S61" s="111" t="s">
        <v>84</v>
      </c>
      <c r="T61" s="108">
        <v>1080203</v>
      </c>
      <c r="U61" s="108">
        <v>2890</v>
      </c>
      <c r="V61" s="108">
        <v>7430</v>
      </c>
      <c r="W61" s="108">
        <v>99</v>
      </c>
      <c r="X61" s="113">
        <v>2017</v>
      </c>
      <c r="Y61" s="113">
        <v>47</v>
      </c>
      <c r="Z61" s="113">
        <v>0</v>
      </c>
      <c r="AA61" s="114" t="s">
        <v>123</v>
      </c>
      <c r="AB61" s="108">
        <v>374</v>
      </c>
      <c r="AC61" s="109" t="s">
        <v>123</v>
      </c>
      <c r="AD61" s="196" t="s">
        <v>327</v>
      </c>
      <c r="AE61" s="196" t="s">
        <v>123</v>
      </c>
      <c r="AF61" s="197">
        <f>AE61-AD61</f>
        <v>-29</v>
      </c>
      <c r="AG61" s="198">
        <f>IF(AI61="SI", 0,J61)</f>
        <v>77.75</v>
      </c>
      <c r="AH61" s="199">
        <f>AG61*AF61</f>
        <v>-2254.75</v>
      </c>
      <c r="AI61" s="200"/>
    </row>
    <row r="62" spans="1:35">
      <c r="A62" s="108">
        <v>2017</v>
      </c>
      <c r="B62" s="108">
        <v>184</v>
      </c>
      <c r="C62" s="109" t="s">
        <v>123</v>
      </c>
      <c r="D62" s="194" t="s">
        <v>329</v>
      </c>
      <c r="E62" s="109" t="s">
        <v>124</v>
      </c>
      <c r="F62" s="111" t="s">
        <v>330</v>
      </c>
      <c r="G62" s="112">
        <v>80</v>
      </c>
      <c r="H62" s="112">
        <v>14.43</v>
      </c>
      <c r="I62" s="143" t="s">
        <v>79</v>
      </c>
      <c r="J62" s="112">
        <f>IF(I62="SI", G62-H62,G62)</f>
        <v>65.569999999999993</v>
      </c>
      <c r="K62" s="195" t="s">
        <v>331</v>
      </c>
      <c r="L62" s="108">
        <v>2017</v>
      </c>
      <c r="M62" s="108">
        <v>1751</v>
      </c>
      <c r="N62" s="109" t="s">
        <v>306</v>
      </c>
      <c r="O62" s="111" t="s">
        <v>332</v>
      </c>
      <c r="P62" s="109" t="s">
        <v>333</v>
      </c>
      <c r="Q62" s="109" t="s">
        <v>334</v>
      </c>
      <c r="R62" s="108" t="s">
        <v>84</v>
      </c>
      <c r="S62" s="111" t="s">
        <v>84</v>
      </c>
      <c r="T62" s="108">
        <v>1080102</v>
      </c>
      <c r="U62" s="108">
        <v>2770</v>
      </c>
      <c r="V62" s="108">
        <v>8515</v>
      </c>
      <c r="W62" s="108">
        <v>99</v>
      </c>
      <c r="X62" s="113">
        <v>2016</v>
      </c>
      <c r="Y62" s="113">
        <v>133</v>
      </c>
      <c r="Z62" s="113">
        <v>0</v>
      </c>
      <c r="AA62" s="114" t="s">
        <v>123</v>
      </c>
      <c r="AB62" s="108">
        <v>371</v>
      </c>
      <c r="AC62" s="109" t="s">
        <v>123</v>
      </c>
      <c r="AD62" s="196" t="s">
        <v>335</v>
      </c>
      <c r="AE62" s="196" t="s">
        <v>123</v>
      </c>
      <c r="AF62" s="197">
        <f>AE62-AD62</f>
        <v>-24</v>
      </c>
      <c r="AG62" s="198">
        <f>IF(AI62="SI", 0,J62)</f>
        <v>65.569999999999993</v>
      </c>
      <c r="AH62" s="199">
        <f>AG62*AF62</f>
        <v>-1573.6799999999998</v>
      </c>
      <c r="AI62" s="200"/>
    </row>
    <row r="63" spans="1:35">
      <c r="A63" s="108">
        <v>2017</v>
      </c>
      <c r="B63" s="108">
        <v>185</v>
      </c>
      <c r="C63" s="109" t="s">
        <v>123</v>
      </c>
      <c r="D63" s="194" t="s">
        <v>336</v>
      </c>
      <c r="E63" s="109" t="s">
        <v>337</v>
      </c>
      <c r="F63" s="111" t="s">
        <v>338</v>
      </c>
      <c r="G63" s="112">
        <v>488</v>
      </c>
      <c r="H63" s="112">
        <v>88</v>
      </c>
      <c r="I63" s="143" t="s">
        <v>79</v>
      </c>
      <c r="J63" s="112">
        <f>IF(I63="SI", G63-H63,G63)</f>
        <v>400</v>
      </c>
      <c r="K63" s="195" t="s">
        <v>80</v>
      </c>
      <c r="L63" s="108">
        <v>2017</v>
      </c>
      <c r="M63" s="108">
        <v>1255</v>
      </c>
      <c r="N63" s="109" t="s">
        <v>278</v>
      </c>
      <c r="O63" s="111" t="s">
        <v>279</v>
      </c>
      <c r="P63" s="109" t="s">
        <v>280</v>
      </c>
      <c r="Q63" s="109" t="s">
        <v>80</v>
      </c>
      <c r="R63" s="108" t="s">
        <v>84</v>
      </c>
      <c r="S63" s="111" t="s">
        <v>84</v>
      </c>
      <c r="T63" s="108">
        <v>1010203</v>
      </c>
      <c r="U63" s="108">
        <v>140</v>
      </c>
      <c r="V63" s="108">
        <v>450</v>
      </c>
      <c r="W63" s="108">
        <v>2</v>
      </c>
      <c r="X63" s="113">
        <v>2017</v>
      </c>
      <c r="Y63" s="113">
        <v>132</v>
      </c>
      <c r="Z63" s="113">
        <v>0</v>
      </c>
      <c r="AA63" s="114" t="s">
        <v>123</v>
      </c>
      <c r="AB63" s="108">
        <v>373</v>
      </c>
      <c r="AC63" s="109" t="s">
        <v>123</v>
      </c>
      <c r="AD63" s="196" t="s">
        <v>339</v>
      </c>
      <c r="AE63" s="196" t="s">
        <v>123</v>
      </c>
      <c r="AF63" s="197">
        <f>AE63-AD63</f>
        <v>46</v>
      </c>
      <c r="AG63" s="198">
        <f>IF(AI63="SI", 0,J63)</f>
        <v>400</v>
      </c>
      <c r="AH63" s="199">
        <f>AG63*AF63</f>
        <v>18400</v>
      </c>
      <c r="AI63" s="200"/>
    </row>
    <row r="64" spans="1:35">
      <c r="A64" s="108">
        <v>2017</v>
      </c>
      <c r="B64" s="108">
        <v>186</v>
      </c>
      <c r="C64" s="109" t="s">
        <v>123</v>
      </c>
      <c r="D64" s="194" t="s">
        <v>340</v>
      </c>
      <c r="E64" s="109" t="s">
        <v>124</v>
      </c>
      <c r="F64" s="111" t="s">
        <v>341</v>
      </c>
      <c r="G64" s="112">
        <v>31.45</v>
      </c>
      <c r="H64" s="112">
        <v>6</v>
      </c>
      <c r="I64" s="143" t="s">
        <v>79</v>
      </c>
      <c r="J64" s="112">
        <f>IF(I64="SI", G64-H64,G64)</f>
        <v>25.45</v>
      </c>
      <c r="K64" s="195" t="s">
        <v>179</v>
      </c>
      <c r="L64" s="108">
        <v>2017</v>
      </c>
      <c r="M64" s="108">
        <v>1750</v>
      </c>
      <c r="N64" s="109" t="s">
        <v>306</v>
      </c>
      <c r="O64" s="111" t="s">
        <v>180</v>
      </c>
      <c r="P64" s="109" t="s">
        <v>181</v>
      </c>
      <c r="Q64" s="109" t="s">
        <v>80</v>
      </c>
      <c r="R64" s="108" t="s">
        <v>84</v>
      </c>
      <c r="S64" s="111" t="s">
        <v>84</v>
      </c>
      <c r="T64" s="108">
        <v>1010203</v>
      </c>
      <c r="U64" s="108">
        <v>140</v>
      </c>
      <c r="V64" s="108">
        <v>450</v>
      </c>
      <c r="W64" s="108">
        <v>5</v>
      </c>
      <c r="X64" s="113">
        <v>2017</v>
      </c>
      <c r="Y64" s="113">
        <v>19</v>
      </c>
      <c r="Z64" s="113">
        <v>0</v>
      </c>
      <c r="AA64" s="114" t="s">
        <v>123</v>
      </c>
      <c r="AB64" s="108">
        <v>372</v>
      </c>
      <c r="AC64" s="109" t="s">
        <v>123</v>
      </c>
      <c r="AD64" s="196" t="s">
        <v>342</v>
      </c>
      <c r="AE64" s="196" t="s">
        <v>123</v>
      </c>
      <c r="AF64" s="197">
        <f>AE64-AD64</f>
        <v>-40</v>
      </c>
      <c r="AG64" s="198">
        <f>IF(AI64="SI", 0,J64)</f>
        <v>25.45</v>
      </c>
      <c r="AH64" s="199">
        <f>AG64*AF64</f>
        <v>-1018</v>
      </c>
      <c r="AI64" s="200"/>
    </row>
    <row r="65" spans="1:35">
      <c r="A65" s="108">
        <v>2017</v>
      </c>
      <c r="B65" s="108">
        <v>187</v>
      </c>
      <c r="C65" s="109" t="s">
        <v>123</v>
      </c>
      <c r="D65" s="194" t="s">
        <v>343</v>
      </c>
      <c r="E65" s="109" t="s">
        <v>306</v>
      </c>
      <c r="F65" s="111" t="s">
        <v>344</v>
      </c>
      <c r="G65" s="112">
        <v>71.41</v>
      </c>
      <c r="H65" s="112">
        <v>12.88</v>
      </c>
      <c r="I65" s="143" t="s">
        <v>79</v>
      </c>
      <c r="J65" s="112">
        <f>IF(I65="SI", G65-H65,G65)</f>
        <v>58.529999999999994</v>
      </c>
      <c r="K65" s="195" t="s">
        <v>197</v>
      </c>
      <c r="L65" s="108">
        <v>2017</v>
      </c>
      <c r="M65" s="108">
        <v>1863</v>
      </c>
      <c r="N65" s="109" t="s">
        <v>326</v>
      </c>
      <c r="O65" s="111" t="s">
        <v>198</v>
      </c>
      <c r="P65" s="109" t="s">
        <v>199</v>
      </c>
      <c r="Q65" s="109" t="s">
        <v>80</v>
      </c>
      <c r="R65" s="108" t="s">
        <v>84</v>
      </c>
      <c r="S65" s="111" t="s">
        <v>84</v>
      </c>
      <c r="T65" s="108">
        <v>1010203</v>
      </c>
      <c r="U65" s="108">
        <v>140</v>
      </c>
      <c r="V65" s="108">
        <v>450</v>
      </c>
      <c r="W65" s="108">
        <v>4</v>
      </c>
      <c r="X65" s="113">
        <v>2017</v>
      </c>
      <c r="Y65" s="113">
        <v>2</v>
      </c>
      <c r="Z65" s="113">
        <v>0</v>
      </c>
      <c r="AA65" s="114" t="s">
        <v>123</v>
      </c>
      <c r="AB65" s="108">
        <v>376</v>
      </c>
      <c r="AC65" s="109" t="s">
        <v>123</v>
      </c>
      <c r="AD65" s="196" t="s">
        <v>345</v>
      </c>
      <c r="AE65" s="196" t="s">
        <v>123</v>
      </c>
      <c r="AF65" s="197">
        <f>AE65-AD65</f>
        <v>-85</v>
      </c>
      <c r="AG65" s="198">
        <f>IF(AI65="SI", 0,J65)</f>
        <v>58.529999999999994</v>
      </c>
      <c r="AH65" s="199">
        <f>AG65*AF65</f>
        <v>-4975.0499999999993</v>
      </c>
      <c r="AI65" s="200"/>
    </row>
    <row r="66" spans="1:35">
      <c r="A66" s="108">
        <v>2017</v>
      </c>
      <c r="B66" s="108">
        <v>189</v>
      </c>
      <c r="C66" s="109" t="s">
        <v>123</v>
      </c>
      <c r="D66" s="194" t="s">
        <v>346</v>
      </c>
      <c r="E66" s="109" t="s">
        <v>306</v>
      </c>
      <c r="F66" s="111" t="s">
        <v>347</v>
      </c>
      <c r="G66" s="112">
        <v>50.63</v>
      </c>
      <c r="H66" s="112">
        <v>9.1300000000000008</v>
      </c>
      <c r="I66" s="143" t="s">
        <v>79</v>
      </c>
      <c r="J66" s="112">
        <f>IF(I66="SI", G66-H66,G66)</f>
        <v>41.5</v>
      </c>
      <c r="K66" s="195" t="s">
        <v>80</v>
      </c>
      <c r="L66" s="108">
        <v>2017</v>
      </c>
      <c r="M66" s="108">
        <v>1810</v>
      </c>
      <c r="N66" s="109" t="s">
        <v>306</v>
      </c>
      <c r="O66" s="111" t="s">
        <v>128</v>
      </c>
      <c r="P66" s="109" t="s">
        <v>192</v>
      </c>
      <c r="Q66" s="109" t="s">
        <v>192</v>
      </c>
      <c r="R66" s="108" t="s">
        <v>84</v>
      </c>
      <c r="S66" s="111" t="s">
        <v>84</v>
      </c>
      <c r="T66" s="108">
        <v>2090605</v>
      </c>
      <c r="U66" s="108">
        <v>9070</v>
      </c>
      <c r="V66" s="108">
        <v>12650</v>
      </c>
      <c r="W66" s="108">
        <v>18</v>
      </c>
      <c r="X66" s="113">
        <v>2017</v>
      </c>
      <c r="Y66" s="113">
        <v>58</v>
      </c>
      <c r="Z66" s="113">
        <v>0</v>
      </c>
      <c r="AA66" s="114" t="s">
        <v>306</v>
      </c>
      <c r="AB66" s="108">
        <v>447</v>
      </c>
      <c r="AC66" s="109" t="s">
        <v>130</v>
      </c>
      <c r="AD66" s="196" t="s">
        <v>348</v>
      </c>
      <c r="AE66" s="196" t="s">
        <v>130</v>
      </c>
      <c r="AF66" s="197">
        <f>AE66-AD66</f>
        <v>5</v>
      </c>
      <c r="AG66" s="198">
        <f>IF(AI66="SI", 0,J66)</f>
        <v>41.5</v>
      </c>
      <c r="AH66" s="199">
        <f>AG66*AF66</f>
        <v>207.5</v>
      </c>
      <c r="AI66" s="200"/>
    </row>
    <row r="67" spans="1:35">
      <c r="A67" s="108">
        <v>2017</v>
      </c>
      <c r="B67" s="108">
        <v>190</v>
      </c>
      <c r="C67" s="109" t="s">
        <v>123</v>
      </c>
      <c r="D67" s="194" t="s">
        <v>349</v>
      </c>
      <c r="E67" s="109" t="s">
        <v>306</v>
      </c>
      <c r="F67" s="111" t="s">
        <v>350</v>
      </c>
      <c r="G67" s="112">
        <v>4758</v>
      </c>
      <c r="H67" s="112">
        <v>858</v>
      </c>
      <c r="I67" s="143" t="s">
        <v>79</v>
      </c>
      <c r="J67" s="112">
        <f>IF(I67="SI", G67-H67,G67)</f>
        <v>3900</v>
      </c>
      <c r="K67" s="195" t="s">
        <v>351</v>
      </c>
      <c r="L67" s="108">
        <v>2017</v>
      </c>
      <c r="M67" s="108">
        <v>1758</v>
      </c>
      <c r="N67" s="109" t="s">
        <v>306</v>
      </c>
      <c r="O67" s="111" t="s">
        <v>128</v>
      </c>
      <c r="P67" s="109" t="s">
        <v>192</v>
      </c>
      <c r="Q67" s="109" t="s">
        <v>192</v>
      </c>
      <c r="R67" s="108" t="s">
        <v>84</v>
      </c>
      <c r="S67" s="111" t="s">
        <v>84</v>
      </c>
      <c r="T67" s="108">
        <v>2090605</v>
      </c>
      <c r="U67" s="108">
        <v>9070</v>
      </c>
      <c r="V67" s="108">
        <v>12650</v>
      </c>
      <c r="W67" s="108">
        <v>25</v>
      </c>
      <c r="X67" s="113">
        <v>2017</v>
      </c>
      <c r="Y67" s="113">
        <v>144</v>
      </c>
      <c r="Z67" s="113">
        <v>0</v>
      </c>
      <c r="AA67" s="114" t="s">
        <v>352</v>
      </c>
      <c r="AB67" s="108">
        <v>446</v>
      </c>
      <c r="AC67" s="109" t="s">
        <v>130</v>
      </c>
      <c r="AD67" s="196" t="s">
        <v>348</v>
      </c>
      <c r="AE67" s="196" t="s">
        <v>130</v>
      </c>
      <c r="AF67" s="197">
        <f>AE67-AD67</f>
        <v>5</v>
      </c>
      <c r="AG67" s="198">
        <f>IF(AI67="SI", 0,J67)</f>
        <v>3900</v>
      </c>
      <c r="AH67" s="199">
        <f>AG67*AF67</f>
        <v>19500</v>
      </c>
      <c r="AI67" s="200"/>
    </row>
    <row r="68" spans="1:35">
      <c r="A68" s="108">
        <v>2017</v>
      </c>
      <c r="B68" s="108">
        <v>191</v>
      </c>
      <c r="C68" s="109" t="s">
        <v>296</v>
      </c>
      <c r="D68" s="194" t="s">
        <v>353</v>
      </c>
      <c r="E68" s="109" t="s">
        <v>314</v>
      </c>
      <c r="F68" s="111" t="s">
        <v>354</v>
      </c>
      <c r="G68" s="112">
        <v>1428.38</v>
      </c>
      <c r="H68" s="112">
        <v>257.58</v>
      </c>
      <c r="I68" s="143" t="s">
        <v>79</v>
      </c>
      <c r="J68" s="112">
        <f>IF(I68="SI", G68-H68,G68)</f>
        <v>1170.8000000000002</v>
      </c>
      <c r="K68" s="195" t="s">
        <v>355</v>
      </c>
      <c r="L68" s="108">
        <v>2017</v>
      </c>
      <c r="M68" s="108">
        <v>1952</v>
      </c>
      <c r="N68" s="109" t="s">
        <v>314</v>
      </c>
      <c r="O68" s="111" t="s">
        <v>356</v>
      </c>
      <c r="P68" s="109" t="s">
        <v>357</v>
      </c>
      <c r="Q68" s="109" t="s">
        <v>80</v>
      </c>
      <c r="R68" s="108" t="s">
        <v>84</v>
      </c>
      <c r="S68" s="111" t="s">
        <v>84</v>
      </c>
      <c r="T68" s="108">
        <v>1080103</v>
      </c>
      <c r="U68" s="108">
        <v>2780</v>
      </c>
      <c r="V68" s="108">
        <v>7330</v>
      </c>
      <c r="W68" s="108">
        <v>99</v>
      </c>
      <c r="X68" s="113">
        <v>2017</v>
      </c>
      <c r="Y68" s="113">
        <v>158</v>
      </c>
      <c r="Z68" s="113">
        <v>0</v>
      </c>
      <c r="AA68" s="114" t="s">
        <v>296</v>
      </c>
      <c r="AB68" s="108">
        <v>395</v>
      </c>
      <c r="AC68" s="109" t="s">
        <v>296</v>
      </c>
      <c r="AD68" s="196" t="s">
        <v>314</v>
      </c>
      <c r="AE68" s="196" t="s">
        <v>296</v>
      </c>
      <c r="AF68" s="197">
        <f>AE68-AD68</f>
        <v>6</v>
      </c>
      <c r="AG68" s="198">
        <f>IF(AI68="SI", 0,J68)</f>
        <v>1170.8000000000002</v>
      </c>
      <c r="AH68" s="199">
        <f>AG68*AF68</f>
        <v>7024.8000000000011</v>
      </c>
      <c r="AI68" s="200"/>
    </row>
    <row r="69" spans="1:35">
      <c r="A69" s="108">
        <v>2017</v>
      </c>
      <c r="B69" s="108">
        <v>193</v>
      </c>
      <c r="C69" s="109" t="s">
        <v>296</v>
      </c>
      <c r="D69" s="194" t="s">
        <v>358</v>
      </c>
      <c r="E69" s="109" t="s">
        <v>307</v>
      </c>
      <c r="F69" s="111" t="s">
        <v>359</v>
      </c>
      <c r="G69" s="112">
        <v>910.42</v>
      </c>
      <c r="H69" s="112">
        <v>82.77</v>
      </c>
      <c r="I69" s="143" t="s">
        <v>79</v>
      </c>
      <c r="J69" s="112">
        <f>IF(I69="SI", G69-H69,G69)</f>
        <v>827.65</v>
      </c>
      <c r="K69" s="195" t="s">
        <v>360</v>
      </c>
      <c r="L69" s="108">
        <v>2017</v>
      </c>
      <c r="M69" s="108">
        <v>1965</v>
      </c>
      <c r="N69" s="109" t="s">
        <v>361</v>
      </c>
      <c r="O69" s="111" t="s">
        <v>362</v>
      </c>
      <c r="P69" s="109" t="s">
        <v>363</v>
      </c>
      <c r="Q69" s="109" t="s">
        <v>80</v>
      </c>
      <c r="R69" s="108" t="s">
        <v>84</v>
      </c>
      <c r="S69" s="111" t="s">
        <v>84</v>
      </c>
      <c r="T69" s="108">
        <v>1010203</v>
      </c>
      <c r="U69" s="108">
        <v>140</v>
      </c>
      <c r="V69" s="108">
        <v>450</v>
      </c>
      <c r="W69" s="108">
        <v>6</v>
      </c>
      <c r="X69" s="113">
        <v>2017</v>
      </c>
      <c r="Y69" s="113">
        <v>21</v>
      </c>
      <c r="Z69" s="113">
        <v>0</v>
      </c>
      <c r="AA69" s="114" t="s">
        <v>296</v>
      </c>
      <c r="AB69" s="108">
        <v>396</v>
      </c>
      <c r="AC69" s="109" t="s">
        <v>296</v>
      </c>
      <c r="AD69" s="196" t="s">
        <v>364</v>
      </c>
      <c r="AE69" s="196" t="s">
        <v>296</v>
      </c>
      <c r="AF69" s="197">
        <f>AE69-AD69</f>
        <v>-28</v>
      </c>
      <c r="AG69" s="198">
        <f>IF(AI69="SI", 0,J69)</f>
        <v>827.65</v>
      </c>
      <c r="AH69" s="199">
        <f>AG69*AF69</f>
        <v>-23174.2</v>
      </c>
      <c r="AI69" s="200"/>
    </row>
    <row r="70" spans="1:35">
      <c r="A70" s="108">
        <v>2017</v>
      </c>
      <c r="B70" s="108">
        <v>194</v>
      </c>
      <c r="C70" s="109" t="s">
        <v>296</v>
      </c>
      <c r="D70" s="194" t="s">
        <v>365</v>
      </c>
      <c r="E70" s="109" t="s">
        <v>307</v>
      </c>
      <c r="F70" s="111" t="s">
        <v>359</v>
      </c>
      <c r="G70" s="112">
        <v>69.849999999999994</v>
      </c>
      <c r="H70" s="112">
        <v>6.35</v>
      </c>
      <c r="I70" s="143" t="s">
        <v>79</v>
      </c>
      <c r="J70" s="112">
        <f>IF(I70="SI", G70-H70,G70)</f>
        <v>63.499999999999993</v>
      </c>
      <c r="K70" s="195" t="s">
        <v>360</v>
      </c>
      <c r="L70" s="108">
        <v>2017</v>
      </c>
      <c r="M70" s="108">
        <v>1964</v>
      </c>
      <c r="N70" s="109" t="s">
        <v>361</v>
      </c>
      <c r="O70" s="111" t="s">
        <v>362</v>
      </c>
      <c r="P70" s="109" t="s">
        <v>363</v>
      </c>
      <c r="Q70" s="109" t="s">
        <v>80</v>
      </c>
      <c r="R70" s="108" t="s">
        <v>84</v>
      </c>
      <c r="S70" s="111" t="s">
        <v>84</v>
      </c>
      <c r="T70" s="108">
        <v>1010203</v>
      </c>
      <c r="U70" s="108">
        <v>140</v>
      </c>
      <c r="V70" s="108">
        <v>450</v>
      </c>
      <c r="W70" s="108">
        <v>6</v>
      </c>
      <c r="X70" s="113">
        <v>2017</v>
      </c>
      <c r="Y70" s="113">
        <v>21</v>
      </c>
      <c r="Z70" s="113">
        <v>0</v>
      </c>
      <c r="AA70" s="114" t="s">
        <v>296</v>
      </c>
      <c r="AB70" s="108">
        <v>396</v>
      </c>
      <c r="AC70" s="109" t="s">
        <v>296</v>
      </c>
      <c r="AD70" s="196" t="s">
        <v>364</v>
      </c>
      <c r="AE70" s="196" t="s">
        <v>296</v>
      </c>
      <c r="AF70" s="197">
        <f>AE70-AD70</f>
        <v>-28</v>
      </c>
      <c r="AG70" s="198">
        <f>IF(AI70="SI", 0,J70)</f>
        <v>63.499999999999993</v>
      </c>
      <c r="AH70" s="199">
        <f>AG70*AF70</f>
        <v>-1777.9999999999998</v>
      </c>
      <c r="AI70" s="200"/>
    </row>
    <row r="71" spans="1:35">
      <c r="A71" s="108">
        <v>2017</v>
      </c>
      <c r="B71" s="108">
        <v>195</v>
      </c>
      <c r="C71" s="109" t="s">
        <v>296</v>
      </c>
      <c r="D71" s="194" t="s">
        <v>366</v>
      </c>
      <c r="E71" s="109" t="s">
        <v>307</v>
      </c>
      <c r="F71" s="111" t="s">
        <v>359</v>
      </c>
      <c r="G71" s="112">
        <v>69.849999999999994</v>
      </c>
      <c r="H71" s="112">
        <v>6.35</v>
      </c>
      <c r="I71" s="143" t="s">
        <v>79</v>
      </c>
      <c r="J71" s="112">
        <f>IF(I71="SI", G71-H71,G71)</f>
        <v>63.499999999999993</v>
      </c>
      <c r="K71" s="195" t="s">
        <v>360</v>
      </c>
      <c r="L71" s="108">
        <v>2017</v>
      </c>
      <c r="M71" s="108">
        <v>1963</v>
      </c>
      <c r="N71" s="109" t="s">
        <v>361</v>
      </c>
      <c r="O71" s="111" t="s">
        <v>362</v>
      </c>
      <c r="P71" s="109" t="s">
        <v>363</v>
      </c>
      <c r="Q71" s="109" t="s">
        <v>80</v>
      </c>
      <c r="R71" s="108" t="s">
        <v>84</v>
      </c>
      <c r="S71" s="111" t="s">
        <v>84</v>
      </c>
      <c r="T71" s="108">
        <v>1010203</v>
      </c>
      <c r="U71" s="108">
        <v>140</v>
      </c>
      <c r="V71" s="108">
        <v>450</v>
      </c>
      <c r="W71" s="108">
        <v>6</v>
      </c>
      <c r="X71" s="113">
        <v>2017</v>
      </c>
      <c r="Y71" s="113">
        <v>21</v>
      </c>
      <c r="Z71" s="113">
        <v>0</v>
      </c>
      <c r="AA71" s="114" t="s">
        <v>296</v>
      </c>
      <c r="AB71" s="108">
        <v>396</v>
      </c>
      <c r="AC71" s="109" t="s">
        <v>296</v>
      </c>
      <c r="AD71" s="196" t="s">
        <v>364</v>
      </c>
      <c r="AE71" s="196" t="s">
        <v>296</v>
      </c>
      <c r="AF71" s="197">
        <f>AE71-AD71</f>
        <v>-28</v>
      </c>
      <c r="AG71" s="198">
        <f>IF(AI71="SI", 0,J71)</f>
        <v>63.499999999999993</v>
      </c>
      <c r="AH71" s="199">
        <f>AG71*AF71</f>
        <v>-1777.9999999999998</v>
      </c>
      <c r="AI71" s="200"/>
    </row>
    <row r="72" spans="1:35">
      <c r="A72" s="108">
        <v>2017</v>
      </c>
      <c r="B72" s="108">
        <v>196</v>
      </c>
      <c r="C72" s="109" t="s">
        <v>296</v>
      </c>
      <c r="D72" s="194" t="s">
        <v>367</v>
      </c>
      <c r="E72" s="109" t="s">
        <v>97</v>
      </c>
      <c r="F72" s="111" t="s">
        <v>368</v>
      </c>
      <c r="G72" s="112">
        <v>4.72</v>
      </c>
      <c r="H72" s="112">
        <v>0</v>
      </c>
      <c r="I72" s="143" t="s">
        <v>91</v>
      </c>
      <c r="J72" s="112">
        <f>IF(I72="SI", G72-H72,G72)</f>
        <v>4.72</v>
      </c>
      <c r="K72" s="195" t="s">
        <v>184</v>
      </c>
      <c r="L72" s="108">
        <v>2017</v>
      </c>
      <c r="M72" s="108">
        <v>1901</v>
      </c>
      <c r="N72" s="109" t="s">
        <v>352</v>
      </c>
      <c r="O72" s="111" t="s">
        <v>185</v>
      </c>
      <c r="P72" s="109" t="s">
        <v>186</v>
      </c>
      <c r="Q72" s="109" t="s">
        <v>187</v>
      </c>
      <c r="R72" s="108" t="s">
        <v>84</v>
      </c>
      <c r="S72" s="111" t="s">
        <v>84</v>
      </c>
      <c r="T72" s="108">
        <v>1010203</v>
      </c>
      <c r="U72" s="108">
        <v>140</v>
      </c>
      <c r="V72" s="108">
        <v>450</v>
      </c>
      <c r="W72" s="108">
        <v>2</v>
      </c>
      <c r="X72" s="113">
        <v>2017</v>
      </c>
      <c r="Y72" s="113">
        <v>29</v>
      </c>
      <c r="Z72" s="113">
        <v>0</v>
      </c>
      <c r="AA72" s="114" t="s">
        <v>296</v>
      </c>
      <c r="AB72" s="108">
        <v>394</v>
      </c>
      <c r="AC72" s="109" t="s">
        <v>296</v>
      </c>
      <c r="AD72" s="196" t="s">
        <v>369</v>
      </c>
      <c r="AE72" s="196" t="s">
        <v>296</v>
      </c>
      <c r="AF72" s="197">
        <f>AE72-AD72</f>
        <v>-24</v>
      </c>
      <c r="AG72" s="198">
        <f>IF(AI72="SI", 0,J72)</f>
        <v>4.72</v>
      </c>
      <c r="AH72" s="199">
        <f>AG72*AF72</f>
        <v>-113.28</v>
      </c>
      <c r="AI72" s="200"/>
    </row>
    <row r="73" spans="1:35">
      <c r="A73" s="108">
        <v>2017</v>
      </c>
      <c r="B73" s="108">
        <v>197</v>
      </c>
      <c r="C73" s="109" t="s">
        <v>296</v>
      </c>
      <c r="D73" s="194" t="s">
        <v>370</v>
      </c>
      <c r="E73" s="109" t="s">
        <v>307</v>
      </c>
      <c r="F73" s="111" t="s">
        <v>201</v>
      </c>
      <c r="G73" s="112">
        <v>73.94</v>
      </c>
      <c r="H73" s="112">
        <v>13.33</v>
      </c>
      <c r="I73" s="143" t="s">
        <v>79</v>
      </c>
      <c r="J73" s="112">
        <f>IF(I73="SI", G73-H73,G73)</f>
        <v>60.61</v>
      </c>
      <c r="K73" s="195" t="s">
        <v>214</v>
      </c>
      <c r="L73" s="108">
        <v>2017</v>
      </c>
      <c r="M73" s="108">
        <v>1958</v>
      </c>
      <c r="N73" s="109" t="s">
        <v>361</v>
      </c>
      <c r="O73" s="111" t="s">
        <v>215</v>
      </c>
      <c r="P73" s="109" t="s">
        <v>216</v>
      </c>
      <c r="Q73" s="109" t="s">
        <v>80</v>
      </c>
      <c r="R73" s="108" t="s">
        <v>84</v>
      </c>
      <c r="S73" s="111" t="s">
        <v>84</v>
      </c>
      <c r="T73" s="108">
        <v>1080203</v>
      </c>
      <c r="U73" s="108">
        <v>2890</v>
      </c>
      <c r="V73" s="108">
        <v>7430</v>
      </c>
      <c r="W73" s="108">
        <v>99</v>
      </c>
      <c r="X73" s="113">
        <v>2017</v>
      </c>
      <c r="Y73" s="113">
        <v>48</v>
      </c>
      <c r="Z73" s="113">
        <v>0</v>
      </c>
      <c r="AA73" s="114" t="s">
        <v>296</v>
      </c>
      <c r="AB73" s="108">
        <v>392</v>
      </c>
      <c r="AC73" s="109" t="s">
        <v>296</v>
      </c>
      <c r="AD73" s="196" t="s">
        <v>371</v>
      </c>
      <c r="AE73" s="196" t="s">
        <v>296</v>
      </c>
      <c r="AF73" s="197">
        <f>AE73-AD73</f>
        <v>-29</v>
      </c>
      <c r="AG73" s="198">
        <f>IF(AI73="SI", 0,J73)</f>
        <v>60.61</v>
      </c>
      <c r="AH73" s="199">
        <f>AG73*AF73</f>
        <v>-1757.69</v>
      </c>
      <c r="AI73" s="200"/>
    </row>
    <row r="74" spans="1:35">
      <c r="A74" s="108">
        <v>2017</v>
      </c>
      <c r="B74" s="108">
        <v>198</v>
      </c>
      <c r="C74" s="109" t="s">
        <v>296</v>
      </c>
      <c r="D74" s="194" t="s">
        <v>372</v>
      </c>
      <c r="E74" s="109" t="s">
        <v>307</v>
      </c>
      <c r="F74" s="111" t="s">
        <v>201</v>
      </c>
      <c r="G74" s="112">
        <v>148.05000000000001</v>
      </c>
      <c r="H74" s="112">
        <v>26.7</v>
      </c>
      <c r="I74" s="143" t="s">
        <v>79</v>
      </c>
      <c r="J74" s="112">
        <f>IF(I74="SI", G74-H74,G74)</f>
        <v>121.35000000000001</v>
      </c>
      <c r="K74" s="195" t="s">
        <v>214</v>
      </c>
      <c r="L74" s="108">
        <v>2017</v>
      </c>
      <c r="M74" s="108">
        <v>1959</v>
      </c>
      <c r="N74" s="109" t="s">
        <v>361</v>
      </c>
      <c r="O74" s="111" t="s">
        <v>215</v>
      </c>
      <c r="P74" s="109" t="s">
        <v>216</v>
      </c>
      <c r="Q74" s="109" t="s">
        <v>80</v>
      </c>
      <c r="R74" s="108" t="s">
        <v>84</v>
      </c>
      <c r="S74" s="111" t="s">
        <v>84</v>
      </c>
      <c r="T74" s="108">
        <v>1080203</v>
      </c>
      <c r="U74" s="108">
        <v>2890</v>
      </c>
      <c r="V74" s="108">
        <v>7430</v>
      </c>
      <c r="W74" s="108">
        <v>99</v>
      </c>
      <c r="X74" s="113">
        <v>2017</v>
      </c>
      <c r="Y74" s="113">
        <v>48</v>
      </c>
      <c r="Z74" s="113">
        <v>0</v>
      </c>
      <c r="AA74" s="114" t="s">
        <v>296</v>
      </c>
      <c r="AB74" s="108">
        <v>392</v>
      </c>
      <c r="AC74" s="109" t="s">
        <v>296</v>
      </c>
      <c r="AD74" s="196" t="s">
        <v>371</v>
      </c>
      <c r="AE74" s="196" t="s">
        <v>296</v>
      </c>
      <c r="AF74" s="197">
        <f>AE74-AD74</f>
        <v>-29</v>
      </c>
      <c r="AG74" s="198">
        <f>IF(AI74="SI", 0,J74)</f>
        <v>121.35000000000001</v>
      </c>
      <c r="AH74" s="199">
        <f>AG74*AF74</f>
        <v>-3519.15</v>
      </c>
      <c r="AI74" s="200"/>
    </row>
    <row r="75" spans="1:35">
      <c r="A75" s="108">
        <v>2017</v>
      </c>
      <c r="B75" s="108">
        <v>199</v>
      </c>
      <c r="C75" s="109" t="s">
        <v>296</v>
      </c>
      <c r="D75" s="194" t="s">
        <v>373</v>
      </c>
      <c r="E75" s="109" t="s">
        <v>307</v>
      </c>
      <c r="F75" s="111" t="s">
        <v>201</v>
      </c>
      <c r="G75" s="112">
        <v>133.27000000000001</v>
      </c>
      <c r="H75" s="112">
        <v>24.03</v>
      </c>
      <c r="I75" s="143" t="s">
        <v>79</v>
      </c>
      <c r="J75" s="112">
        <f>IF(I75="SI", G75-H75,G75)</f>
        <v>109.24000000000001</v>
      </c>
      <c r="K75" s="195" t="s">
        <v>214</v>
      </c>
      <c r="L75" s="108">
        <v>2017</v>
      </c>
      <c r="M75" s="108">
        <v>1960</v>
      </c>
      <c r="N75" s="109" t="s">
        <v>361</v>
      </c>
      <c r="O75" s="111" t="s">
        <v>215</v>
      </c>
      <c r="P75" s="109" t="s">
        <v>216</v>
      </c>
      <c r="Q75" s="109" t="s">
        <v>80</v>
      </c>
      <c r="R75" s="108" t="s">
        <v>84</v>
      </c>
      <c r="S75" s="111" t="s">
        <v>84</v>
      </c>
      <c r="T75" s="108">
        <v>1080203</v>
      </c>
      <c r="U75" s="108">
        <v>2890</v>
      </c>
      <c r="V75" s="108">
        <v>7430</v>
      </c>
      <c r="W75" s="108">
        <v>99</v>
      </c>
      <c r="X75" s="113">
        <v>2017</v>
      </c>
      <c r="Y75" s="113">
        <v>48</v>
      </c>
      <c r="Z75" s="113">
        <v>0</v>
      </c>
      <c r="AA75" s="114" t="s">
        <v>296</v>
      </c>
      <c r="AB75" s="108">
        <v>392</v>
      </c>
      <c r="AC75" s="109" t="s">
        <v>296</v>
      </c>
      <c r="AD75" s="196" t="s">
        <v>371</v>
      </c>
      <c r="AE75" s="196" t="s">
        <v>296</v>
      </c>
      <c r="AF75" s="197">
        <f>AE75-AD75</f>
        <v>-29</v>
      </c>
      <c r="AG75" s="198">
        <f>IF(AI75="SI", 0,J75)</f>
        <v>109.24000000000001</v>
      </c>
      <c r="AH75" s="199">
        <f>AG75*AF75</f>
        <v>-3167.96</v>
      </c>
      <c r="AI75" s="200"/>
    </row>
    <row r="76" spans="1:35">
      <c r="A76" s="108">
        <v>2017</v>
      </c>
      <c r="B76" s="108">
        <v>200</v>
      </c>
      <c r="C76" s="109" t="s">
        <v>296</v>
      </c>
      <c r="D76" s="194" t="s">
        <v>374</v>
      </c>
      <c r="E76" s="109" t="s">
        <v>307</v>
      </c>
      <c r="F76" s="111" t="s">
        <v>201</v>
      </c>
      <c r="G76" s="112">
        <v>73.94</v>
      </c>
      <c r="H76" s="112">
        <v>13.33</v>
      </c>
      <c r="I76" s="143" t="s">
        <v>79</v>
      </c>
      <c r="J76" s="112">
        <f>IF(I76="SI", G76-H76,G76)</f>
        <v>60.61</v>
      </c>
      <c r="K76" s="195" t="s">
        <v>214</v>
      </c>
      <c r="L76" s="108">
        <v>2017</v>
      </c>
      <c r="M76" s="108">
        <v>1961</v>
      </c>
      <c r="N76" s="109" t="s">
        <v>361</v>
      </c>
      <c r="O76" s="111" t="s">
        <v>215</v>
      </c>
      <c r="P76" s="109" t="s">
        <v>216</v>
      </c>
      <c r="Q76" s="109" t="s">
        <v>80</v>
      </c>
      <c r="R76" s="108" t="s">
        <v>84</v>
      </c>
      <c r="S76" s="111" t="s">
        <v>84</v>
      </c>
      <c r="T76" s="108">
        <v>1080203</v>
      </c>
      <c r="U76" s="108">
        <v>2890</v>
      </c>
      <c r="V76" s="108">
        <v>7430</v>
      </c>
      <c r="W76" s="108">
        <v>99</v>
      </c>
      <c r="X76" s="113">
        <v>2017</v>
      </c>
      <c r="Y76" s="113">
        <v>48</v>
      </c>
      <c r="Z76" s="113">
        <v>0</v>
      </c>
      <c r="AA76" s="114" t="s">
        <v>296</v>
      </c>
      <c r="AB76" s="108">
        <v>392</v>
      </c>
      <c r="AC76" s="109" t="s">
        <v>296</v>
      </c>
      <c r="AD76" s="196" t="s">
        <v>371</v>
      </c>
      <c r="AE76" s="196" t="s">
        <v>296</v>
      </c>
      <c r="AF76" s="197">
        <f>AE76-AD76</f>
        <v>-29</v>
      </c>
      <c r="AG76" s="198">
        <f>IF(AI76="SI", 0,J76)</f>
        <v>60.61</v>
      </c>
      <c r="AH76" s="199">
        <f>AG76*AF76</f>
        <v>-1757.69</v>
      </c>
      <c r="AI76" s="200"/>
    </row>
    <row r="77" spans="1:35">
      <c r="A77" s="108">
        <v>2017</v>
      </c>
      <c r="B77" s="108">
        <v>201</v>
      </c>
      <c r="C77" s="109" t="s">
        <v>296</v>
      </c>
      <c r="D77" s="194" t="s">
        <v>375</v>
      </c>
      <c r="E77" s="109" t="s">
        <v>307</v>
      </c>
      <c r="F77" s="111" t="s">
        <v>201</v>
      </c>
      <c r="G77" s="112">
        <v>73.94</v>
      </c>
      <c r="H77" s="112">
        <v>13.33</v>
      </c>
      <c r="I77" s="143" t="s">
        <v>79</v>
      </c>
      <c r="J77" s="112">
        <f>IF(I77="SI", G77-H77,G77)</f>
        <v>60.61</v>
      </c>
      <c r="K77" s="195" t="s">
        <v>214</v>
      </c>
      <c r="L77" s="108">
        <v>2017</v>
      </c>
      <c r="M77" s="108">
        <v>1962</v>
      </c>
      <c r="N77" s="109" t="s">
        <v>361</v>
      </c>
      <c r="O77" s="111" t="s">
        <v>215</v>
      </c>
      <c r="P77" s="109" t="s">
        <v>216</v>
      </c>
      <c r="Q77" s="109" t="s">
        <v>80</v>
      </c>
      <c r="R77" s="108" t="s">
        <v>84</v>
      </c>
      <c r="S77" s="111" t="s">
        <v>84</v>
      </c>
      <c r="T77" s="108">
        <v>1080203</v>
      </c>
      <c r="U77" s="108">
        <v>2890</v>
      </c>
      <c r="V77" s="108">
        <v>7430</v>
      </c>
      <c r="W77" s="108">
        <v>99</v>
      </c>
      <c r="X77" s="113">
        <v>2017</v>
      </c>
      <c r="Y77" s="113">
        <v>48</v>
      </c>
      <c r="Z77" s="113">
        <v>0</v>
      </c>
      <c r="AA77" s="114" t="s">
        <v>296</v>
      </c>
      <c r="AB77" s="108">
        <v>392</v>
      </c>
      <c r="AC77" s="109" t="s">
        <v>296</v>
      </c>
      <c r="AD77" s="196" t="s">
        <v>371</v>
      </c>
      <c r="AE77" s="196" t="s">
        <v>296</v>
      </c>
      <c r="AF77" s="197">
        <f>AE77-AD77</f>
        <v>-29</v>
      </c>
      <c r="AG77" s="198">
        <f>IF(AI77="SI", 0,J77)</f>
        <v>60.61</v>
      </c>
      <c r="AH77" s="199">
        <f>AG77*AF77</f>
        <v>-1757.69</v>
      </c>
      <c r="AI77" s="200"/>
    </row>
    <row r="78" spans="1:35">
      <c r="A78" s="108">
        <v>2017</v>
      </c>
      <c r="B78" s="108">
        <v>202</v>
      </c>
      <c r="C78" s="109" t="s">
        <v>296</v>
      </c>
      <c r="D78" s="194" t="s">
        <v>376</v>
      </c>
      <c r="E78" s="109" t="s">
        <v>314</v>
      </c>
      <c r="F78" s="111" t="s">
        <v>377</v>
      </c>
      <c r="G78" s="112">
        <v>80.260000000000005</v>
      </c>
      <c r="H78" s="112">
        <v>14.47</v>
      </c>
      <c r="I78" s="143" t="s">
        <v>79</v>
      </c>
      <c r="J78" s="112">
        <f>IF(I78="SI", G78-H78,G78)</f>
        <v>65.790000000000006</v>
      </c>
      <c r="K78" s="195" t="s">
        <v>331</v>
      </c>
      <c r="L78" s="108">
        <v>2017</v>
      </c>
      <c r="M78" s="108">
        <v>1955</v>
      </c>
      <c r="N78" s="109" t="s">
        <v>307</v>
      </c>
      <c r="O78" s="111" t="s">
        <v>332</v>
      </c>
      <c r="P78" s="109" t="s">
        <v>333</v>
      </c>
      <c r="Q78" s="109" t="s">
        <v>334</v>
      </c>
      <c r="R78" s="108" t="s">
        <v>84</v>
      </c>
      <c r="S78" s="111" t="s">
        <v>84</v>
      </c>
      <c r="T78" s="108">
        <v>1080102</v>
      </c>
      <c r="U78" s="108">
        <v>2770</v>
      </c>
      <c r="V78" s="108">
        <v>8515</v>
      </c>
      <c r="W78" s="108">
        <v>99</v>
      </c>
      <c r="X78" s="113">
        <v>2016</v>
      </c>
      <c r="Y78" s="113">
        <v>133</v>
      </c>
      <c r="Z78" s="113">
        <v>0</v>
      </c>
      <c r="AA78" s="114" t="s">
        <v>296</v>
      </c>
      <c r="AB78" s="108">
        <v>393</v>
      </c>
      <c r="AC78" s="109" t="s">
        <v>296</v>
      </c>
      <c r="AD78" s="196" t="s">
        <v>378</v>
      </c>
      <c r="AE78" s="196" t="s">
        <v>296</v>
      </c>
      <c r="AF78" s="197">
        <f>AE78-AD78</f>
        <v>-39</v>
      </c>
      <c r="AG78" s="198">
        <f>IF(AI78="SI", 0,J78)</f>
        <v>65.790000000000006</v>
      </c>
      <c r="AH78" s="199">
        <f>AG78*AF78</f>
        <v>-2565.8100000000004</v>
      </c>
      <c r="AI78" s="200"/>
    </row>
    <row r="79" spans="1:35">
      <c r="A79" s="108">
        <v>2017</v>
      </c>
      <c r="B79" s="108">
        <v>203</v>
      </c>
      <c r="C79" s="109" t="s">
        <v>130</v>
      </c>
      <c r="D79" s="194" t="s">
        <v>379</v>
      </c>
      <c r="E79" s="109" t="s">
        <v>314</v>
      </c>
      <c r="F79" s="111" t="s">
        <v>246</v>
      </c>
      <c r="G79" s="112">
        <v>1464</v>
      </c>
      <c r="H79" s="112">
        <v>1464</v>
      </c>
      <c r="I79" s="143" t="s">
        <v>79</v>
      </c>
      <c r="J79" s="112">
        <f>IF(I79="SI", G79-H79,G79)</f>
        <v>0</v>
      </c>
      <c r="K79" s="195" t="s">
        <v>247</v>
      </c>
      <c r="L79" s="108">
        <v>2017</v>
      </c>
      <c r="M79" s="108">
        <v>2007</v>
      </c>
      <c r="N79" s="109" t="s">
        <v>380</v>
      </c>
      <c r="O79" s="111" t="s">
        <v>249</v>
      </c>
      <c r="P79" s="109" t="s">
        <v>250</v>
      </c>
      <c r="Q79" s="109" t="s">
        <v>250</v>
      </c>
      <c r="R79" s="108" t="s">
        <v>84</v>
      </c>
      <c r="S79" s="111" t="s">
        <v>84</v>
      </c>
      <c r="T79" s="108">
        <v>1010603</v>
      </c>
      <c r="U79" s="108">
        <v>580</v>
      </c>
      <c r="V79" s="108">
        <v>770</v>
      </c>
      <c r="W79" s="108">
        <v>99</v>
      </c>
      <c r="X79" s="113">
        <v>2017</v>
      </c>
      <c r="Y79" s="113">
        <v>127</v>
      </c>
      <c r="Z79" s="113">
        <v>0</v>
      </c>
      <c r="AA79" s="114" t="s">
        <v>130</v>
      </c>
      <c r="AB79" s="108">
        <v>445</v>
      </c>
      <c r="AC79" s="109" t="s">
        <v>130</v>
      </c>
      <c r="AD79" s="196" t="s">
        <v>369</v>
      </c>
      <c r="AE79" s="196" t="s">
        <v>130</v>
      </c>
      <c r="AF79" s="197">
        <f>AE79-AD79</f>
        <v>-16</v>
      </c>
      <c r="AG79" s="198">
        <f>IF(AI79="SI", 0,J79)</f>
        <v>0</v>
      </c>
      <c r="AH79" s="199">
        <f>AG79*AF79</f>
        <v>0</v>
      </c>
      <c r="AI79" s="200"/>
    </row>
    <row r="80" spans="1:35">
      <c r="A80" s="108">
        <v>2017</v>
      </c>
      <c r="B80" s="108">
        <v>204</v>
      </c>
      <c r="C80" s="109" t="s">
        <v>130</v>
      </c>
      <c r="D80" s="194" t="s">
        <v>381</v>
      </c>
      <c r="E80" s="109" t="s">
        <v>314</v>
      </c>
      <c r="F80" s="111" t="s">
        <v>173</v>
      </c>
      <c r="G80" s="112">
        <v>103.7</v>
      </c>
      <c r="H80" s="112">
        <v>18.7</v>
      </c>
      <c r="I80" s="143" t="s">
        <v>79</v>
      </c>
      <c r="J80" s="112">
        <f>IF(I80="SI", G80-H80,G80)</f>
        <v>85</v>
      </c>
      <c r="K80" s="195" t="s">
        <v>243</v>
      </c>
      <c r="L80" s="108">
        <v>2017</v>
      </c>
      <c r="M80" s="108">
        <v>1983</v>
      </c>
      <c r="N80" s="109" t="s">
        <v>296</v>
      </c>
      <c r="O80" s="111" t="s">
        <v>175</v>
      </c>
      <c r="P80" s="109" t="s">
        <v>176</v>
      </c>
      <c r="Q80" s="109" t="s">
        <v>80</v>
      </c>
      <c r="R80" s="108" t="s">
        <v>84</v>
      </c>
      <c r="S80" s="111" t="s">
        <v>84</v>
      </c>
      <c r="T80" s="108">
        <v>1010203</v>
      </c>
      <c r="U80" s="108">
        <v>140</v>
      </c>
      <c r="V80" s="108">
        <v>450</v>
      </c>
      <c r="W80" s="108">
        <v>2</v>
      </c>
      <c r="X80" s="113">
        <v>2017</v>
      </c>
      <c r="Y80" s="113">
        <v>23</v>
      </c>
      <c r="Z80" s="113">
        <v>0</v>
      </c>
      <c r="AA80" s="114" t="s">
        <v>130</v>
      </c>
      <c r="AB80" s="108">
        <v>444</v>
      </c>
      <c r="AC80" s="109" t="s">
        <v>130</v>
      </c>
      <c r="AD80" s="196" t="s">
        <v>342</v>
      </c>
      <c r="AE80" s="196" t="s">
        <v>130</v>
      </c>
      <c r="AF80" s="197">
        <f>AE80-AD80</f>
        <v>-17</v>
      </c>
      <c r="AG80" s="198">
        <f>IF(AI80="SI", 0,J80)</f>
        <v>85</v>
      </c>
      <c r="AH80" s="199">
        <f>AG80*AF80</f>
        <v>-1445</v>
      </c>
      <c r="AI80" s="200"/>
    </row>
    <row r="81" spans="1:35">
      <c r="A81" s="108">
        <v>2017</v>
      </c>
      <c r="B81" s="108">
        <v>205</v>
      </c>
      <c r="C81" s="109" t="s">
        <v>130</v>
      </c>
      <c r="D81" s="194" t="s">
        <v>382</v>
      </c>
      <c r="E81" s="109" t="s">
        <v>383</v>
      </c>
      <c r="F81" s="111" t="s">
        <v>384</v>
      </c>
      <c r="G81" s="112">
        <v>5795</v>
      </c>
      <c r="H81" s="112">
        <v>1045</v>
      </c>
      <c r="I81" s="143" t="s">
        <v>91</v>
      </c>
      <c r="J81" s="112">
        <f>IF(I81="SI", G81-H81,G81)</f>
        <v>5795</v>
      </c>
      <c r="K81" s="195" t="s">
        <v>385</v>
      </c>
      <c r="L81" s="108">
        <v>2017</v>
      </c>
      <c r="M81" s="108">
        <v>2008</v>
      </c>
      <c r="N81" s="109" t="s">
        <v>380</v>
      </c>
      <c r="O81" s="111" t="s">
        <v>386</v>
      </c>
      <c r="P81" s="109" t="s">
        <v>387</v>
      </c>
      <c r="Q81" s="109" t="s">
        <v>387</v>
      </c>
      <c r="R81" s="108" t="s">
        <v>84</v>
      </c>
      <c r="S81" s="111" t="s">
        <v>84</v>
      </c>
      <c r="T81" s="108">
        <v>2090605</v>
      </c>
      <c r="U81" s="108">
        <v>9070</v>
      </c>
      <c r="V81" s="108">
        <v>12650</v>
      </c>
      <c r="W81" s="108">
        <v>25</v>
      </c>
      <c r="X81" s="113">
        <v>2017</v>
      </c>
      <c r="Y81" s="113">
        <v>117</v>
      </c>
      <c r="Z81" s="113">
        <v>0</v>
      </c>
      <c r="AA81" s="114" t="s">
        <v>130</v>
      </c>
      <c r="AB81" s="108">
        <v>440</v>
      </c>
      <c r="AC81" s="109" t="s">
        <v>130</v>
      </c>
      <c r="AD81" s="196" t="s">
        <v>388</v>
      </c>
      <c r="AE81" s="196" t="s">
        <v>130</v>
      </c>
      <c r="AF81" s="197">
        <f>AE81-AD81</f>
        <v>-29</v>
      </c>
      <c r="AG81" s="198">
        <f>IF(AI81="SI", 0,J81)</f>
        <v>5795</v>
      </c>
      <c r="AH81" s="199">
        <f>AG81*AF81</f>
        <v>-168055</v>
      </c>
      <c r="AI81" s="200"/>
    </row>
    <row r="82" spans="1:35">
      <c r="A82" s="108">
        <v>2017</v>
      </c>
      <c r="B82" s="108">
        <v>206</v>
      </c>
      <c r="C82" s="109" t="s">
        <v>130</v>
      </c>
      <c r="D82" s="194" t="s">
        <v>389</v>
      </c>
      <c r="E82" s="109" t="s">
        <v>383</v>
      </c>
      <c r="F82" s="111" t="s">
        <v>390</v>
      </c>
      <c r="G82" s="112">
        <v>73.2</v>
      </c>
      <c r="H82" s="112">
        <v>13.2</v>
      </c>
      <c r="I82" s="143" t="s">
        <v>79</v>
      </c>
      <c r="J82" s="112">
        <f>IF(I82="SI", G82-H82,G82)</f>
        <v>60</v>
      </c>
      <c r="K82" s="195" t="s">
        <v>391</v>
      </c>
      <c r="L82" s="108">
        <v>2017</v>
      </c>
      <c r="M82" s="108">
        <v>1999</v>
      </c>
      <c r="N82" s="109" t="s">
        <v>383</v>
      </c>
      <c r="O82" s="111" t="s">
        <v>155</v>
      </c>
      <c r="P82" s="109" t="s">
        <v>156</v>
      </c>
      <c r="Q82" s="109" t="s">
        <v>156</v>
      </c>
      <c r="R82" s="108" t="s">
        <v>84</v>
      </c>
      <c r="S82" s="111" t="s">
        <v>84</v>
      </c>
      <c r="T82" s="108">
        <v>1010203</v>
      </c>
      <c r="U82" s="108">
        <v>140</v>
      </c>
      <c r="V82" s="108">
        <v>450</v>
      </c>
      <c r="W82" s="108">
        <v>2</v>
      </c>
      <c r="X82" s="113">
        <v>2017</v>
      </c>
      <c r="Y82" s="113">
        <v>75</v>
      </c>
      <c r="Z82" s="113">
        <v>0</v>
      </c>
      <c r="AA82" s="114" t="s">
        <v>130</v>
      </c>
      <c r="AB82" s="108">
        <v>443</v>
      </c>
      <c r="AC82" s="109" t="s">
        <v>130</v>
      </c>
      <c r="AD82" s="196" t="s">
        <v>392</v>
      </c>
      <c r="AE82" s="196" t="s">
        <v>130</v>
      </c>
      <c r="AF82" s="197">
        <f>AE82-AD82</f>
        <v>-57</v>
      </c>
      <c r="AG82" s="198">
        <f>IF(AI82="SI", 0,J82)</f>
        <v>60</v>
      </c>
      <c r="AH82" s="199">
        <f>AG82*AF82</f>
        <v>-3420</v>
      </c>
      <c r="AI82" s="200"/>
    </row>
    <row r="83" spans="1:35">
      <c r="A83" s="108">
        <v>2017</v>
      </c>
      <c r="B83" s="108">
        <v>207</v>
      </c>
      <c r="C83" s="109" t="s">
        <v>130</v>
      </c>
      <c r="D83" s="194" t="s">
        <v>393</v>
      </c>
      <c r="E83" s="109" t="s">
        <v>394</v>
      </c>
      <c r="F83" s="111" t="s">
        <v>201</v>
      </c>
      <c r="G83" s="112">
        <v>192.49</v>
      </c>
      <c r="H83" s="112">
        <v>34.71</v>
      </c>
      <c r="I83" s="143" t="s">
        <v>79</v>
      </c>
      <c r="J83" s="112">
        <f>IF(I83="SI", G83-H83,G83)</f>
        <v>157.78</v>
      </c>
      <c r="K83" s="195" t="s">
        <v>208</v>
      </c>
      <c r="L83" s="108">
        <v>2017</v>
      </c>
      <c r="M83" s="108">
        <v>2005</v>
      </c>
      <c r="N83" s="109" t="s">
        <v>383</v>
      </c>
      <c r="O83" s="111" t="s">
        <v>209</v>
      </c>
      <c r="P83" s="109" t="s">
        <v>210</v>
      </c>
      <c r="Q83" s="109" t="s">
        <v>210</v>
      </c>
      <c r="R83" s="108" t="s">
        <v>84</v>
      </c>
      <c r="S83" s="111" t="s">
        <v>84</v>
      </c>
      <c r="T83" s="108">
        <v>1010203</v>
      </c>
      <c r="U83" s="108">
        <v>140</v>
      </c>
      <c r="V83" s="108">
        <v>450</v>
      </c>
      <c r="W83" s="108">
        <v>7</v>
      </c>
      <c r="X83" s="113">
        <v>2017</v>
      </c>
      <c r="Y83" s="113">
        <v>50</v>
      </c>
      <c r="Z83" s="113">
        <v>0</v>
      </c>
      <c r="AA83" s="114" t="s">
        <v>130</v>
      </c>
      <c r="AB83" s="108">
        <v>441</v>
      </c>
      <c r="AC83" s="109" t="s">
        <v>130</v>
      </c>
      <c r="AD83" s="196" t="s">
        <v>395</v>
      </c>
      <c r="AE83" s="196" t="s">
        <v>130</v>
      </c>
      <c r="AF83" s="197">
        <f>AE83-AD83</f>
        <v>-27</v>
      </c>
      <c r="AG83" s="198">
        <f>IF(AI83="SI", 0,J83)</f>
        <v>157.78</v>
      </c>
      <c r="AH83" s="199">
        <f>AG83*AF83</f>
        <v>-4260.0600000000004</v>
      </c>
      <c r="AI83" s="200"/>
    </row>
    <row r="84" spans="1:35">
      <c r="A84" s="108">
        <v>2017</v>
      </c>
      <c r="B84" s="108">
        <v>208</v>
      </c>
      <c r="C84" s="109" t="s">
        <v>130</v>
      </c>
      <c r="D84" s="194" t="s">
        <v>396</v>
      </c>
      <c r="E84" s="109" t="s">
        <v>348</v>
      </c>
      <c r="F84" s="111" t="s">
        <v>201</v>
      </c>
      <c r="G84" s="112">
        <v>153.94</v>
      </c>
      <c r="H84" s="112">
        <v>27.76</v>
      </c>
      <c r="I84" s="143" t="s">
        <v>79</v>
      </c>
      <c r="J84" s="112">
        <f>IF(I84="SI", G84-H84,G84)</f>
        <v>126.17999999999999</v>
      </c>
      <c r="K84" s="195" t="s">
        <v>208</v>
      </c>
      <c r="L84" s="108">
        <v>2017</v>
      </c>
      <c r="M84" s="108">
        <v>2003</v>
      </c>
      <c r="N84" s="109" t="s">
        <v>383</v>
      </c>
      <c r="O84" s="111" t="s">
        <v>215</v>
      </c>
      <c r="P84" s="109" t="s">
        <v>216</v>
      </c>
      <c r="Q84" s="109" t="s">
        <v>80</v>
      </c>
      <c r="R84" s="108" t="s">
        <v>84</v>
      </c>
      <c r="S84" s="111" t="s">
        <v>84</v>
      </c>
      <c r="T84" s="108">
        <v>1010203</v>
      </c>
      <c r="U84" s="108">
        <v>140</v>
      </c>
      <c r="V84" s="108">
        <v>450</v>
      </c>
      <c r="W84" s="108">
        <v>7</v>
      </c>
      <c r="X84" s="113">
        <v>2017</v>
      </c>
      <c r="Y84" s="113">
        <v>49</v>
      </c>
      <c r="Z84" s="113">
        <v>0</v>
      </c>
      <c r="AA84" s="114" t="s">
        <v>130</v>
      </c>
      <c r="AB84" s="108">
        <v>442</v>
      </c>
      <c r="AC84" s="109" t="s">
        <v>130</v>
      </c>
      <c r="AD84" s="196" t="s">
        <v>395</v>
      </c>
      <c r="AE84" s="196" t="s">
        <v>130</v>
      </c>
      <c r="AF84" s="197">
        <f>AE84-AD84</f>
        <v>-27</v>
      </c>
      <c r="AG84" s="198">
        <f>IF(AI84="SI", 0,J84)</f>
        <v>126.17999999999999</v>
      </c>
      <c r="AH84" s="199">
        <f>AG84*AF84</f>
        <v>-3406.8599999999997</v>
      </c>
      <c r="AI84" s="200"/>
    </row>
    <row r="85" spans="1:35">
      <c r="A85" s="108">
        <v>2017</v>
      </c>
      <c r="B85" s="108">
        <v>209</v>
      </c>
      <c r="C85" s="109" t="s">
        <v>130</v>
      </c>
      <c r="D85" s="194" t="s">
        <v>397</v>
      </c>
      <c r="E85" s="109" t="s">
        <v>348</v>
      </c>
      <c r="F85" s="111" t="s">
        <v>201</v>
      </c>
      <c r="G85" s="112">
        <v>70.540000000000006</v>
      </c>
      <c r="H85" s="112">
        <v>12.72</v>
      </c>
      <c r="I85" s="143" t="s">
        <v>79</v>
      </c>
      <c r="J85" s="112">
        <f>IF(I85="SI", G85-H85,G85)</f>
        <v>57.820000000000007</v>
      </c>
      <c r="K85" s="195" t="s">
        <v>208</v>
      </c>
      <c r="L85" s="108">
        <v>2017</v>
      </c>
      <c r="M85" s="108">
        <v>2004</v>
      </c>
      <c r="N85" s="109" t="s">
        <v>383</v>
      </c>
      <c r="O85" s="111" t="s">
        <v>215</v>
      </c>
      <c r="P85" s="109" t="s">
        <v>216</v>
      </c>
      <c r="Q85" s="109" t="s">
        <v>80</v>
      </c>
      <c r="R85" s="108" t="s">
        <v>84</v>
      </c>
      <c r="S85" s="111" t="s">
        <v>84</v>
      </c>
      <c r="T85" s="108">
        <v>1010203</v>
      </c>
      <c r="U85" s="108">
        <v>140</v>
      </c>
      <c r="V85" s="108">
        <v>450</v>
      </c>
      <c r="W85" s="108">
        <v>7</v>
      </c>
      <c r="X85" s="113">
        <v>2017</v>
      </c>
      <c r="Y85" s="113">
        <v>49</v>
      </c>
      <c r="Z85" s="113">
        <v>0</v>
      </c>
      <c r="AA85" s="114" t="s">
        <v>130</v>
      </c>
      <c r="AB85" s="108">
        <v>442</v>
      </c>
      <c r="AC85" s="109" t="s">
        <v>130</v>
      </c>
      <c r="AD85" s="196" t="s">
        <v>395</v>
      </c>
      <c r="AE85" s="196" t="s">
        <v>130</v>
      </c>
      <c r="AF85" s="197">
        <f>AE85-AD85</f>
        <v>-27</v>
      </c>
      <c r="AG85" s="198">
        <f>IF(AI85="SI", 0,J85)</f>
        <v>57.820000000000007</v>
      </c>
      <c r="AH85" s="199">
        <f>AG85*AF85</f>
        <v>-1561.14</v>
      </c>
      <c r="AI85" s="200"/>
    </row>
    <row r="86" spans="1:35">
      <c r="A86" s="108">
        <v>2017</v>
      </c>
      <c r="B86" s="108">
        <v>210</v>
      </c>
      <c r="C86" s="109" t="s">
        <v>130</v>
      </c>
      <c r="D86" s="194" t="s">
        <v>398</v>
      </c>
      <c r="E86" s="109" t="s">
        <v>348</v>
      </c>
      <c r="F86" s="111" t="s">
        <v>201</v>
      </c>
      <c r="G86" s="112">
        <v>327.29000000000002</v>
      </c>
      <c r="H86" s="112">
        <v>59.02</v>
      </c>
      <c r="I86" s="143" t="s">
        <v>79</v>
      </c>
      <c r="J86" s="112">
        <f>IF(I86="SI", G86-H86,G86)</f>
        <v>268.27000000000004</v>
      </c>
      <c r="K86" s="195" t="s">
        <v>208</v>
      </c>
      <c r="L86" s="108">
        <v>2017</v>
      </c>
      <c r="M86" s="108">
        <v>2002</v>
      </c>
      <c r="N86" s="109" t="s">
        <v>383</v>
      </c>
      <c r="O86" s="111" t="s">
        <v>215</v>
      </c>
      <c r="P86" s="109" t="s">
        <v>216</v>
      </c>
      <c r="Q86" s="109" t="s">
        <v>80</v>
      </c>
      <c r="R86" s="108" t="s">
        <v>84</v>
      </c>
      <c r="S86" s="111" t="s">
        <v>84</v>
      </c>
      <c r="T86" s="108">
        <v>1010203</v>
      </c>
      <c r="U86" s="108">
        <v>140</v>
      </c>
      <c r="V86" s="108">
        <v>450</v>
      </c>
      <c r="W86" s="108">
        <v>7</v>
      </c>
      <c r="X86" s="113">
        <v>2017</v>
      </c>
      <c r="Y86" s="113">
        <v>49</v>
      </c>
      <c r="Z86" s="113">
        <v>0</v>
      </c>
      <c r="AA86" s="114" t="s">
        <v>130</v>
      </c>
      <c r="AB86" s="108">
        <v>442</v>
      </c>
      <c r="AC86" s="109" t="s">
        <v>130</v>
      </c>
      <c r="AD86" s="196" t="s">
        <v>395</v>
      </c>
      <c r="AE86" s="196" t="s">
        <v>130</v>
      </c>
      <c r="AF86" s="197">
        <f>AE86-AD86</f>
        <v>-27</v>
      </c>
      <c r="AG86" s="198">
        <f>IF(AI86="SI", 0,J86)</f>
        <v>268.27000000000004</v>
      </c>
      <c r="AH86" s="199">
        <f>AG86*AF86</f>
        <v>-7243.2900000000009</v>
      </c>
      <c r="AI86" s="200"/>
    </row>
    <row r="87" spans="1:35">
      <c r="A87" s="108">
        <v>2017</v>
      </c>
      <c r="B87" s="108">
        <v>212</v>
      </c>
      <c r="C87" s="109" t="s">
        <v>342</v>
      </c>
      <c r="D87" s="194" t="s">
        <v>399</v>
      </c>
      <c r="E87" s="109" t="s">
        <v>97</v>
      </c>
      <c r="F87" s="111" t="s">
        <v>400</v>
      </c>
      <c r="G87" s="112">
        <v>635.13</v>
      </c>
      <c r="H87" s="112">
        <v>0</v>
      </c>
      <c r="I87" s="143" t="s">
        <v>91</v>
      </c>
      <c r="J87" s="112">
        <f>IF(I87="SI", G87-H87,G87)</f>
        <v>635.13</v>
      </c>
      <c r="K87" s="195" t="s">
        <v>80</v>
      </c>
      <c r="L87" s="108">
        <v>2017</v>
      </c>
      <c r="M87" s="108">
        <v>1902</v>
      </c>
      <c r="N87" s="109" t="s">
        <v>352</v>
      </c>
      <c r="O87" s="111" t="s">
        <v>401</v>
      </c>
      <c r="P87" s="109" t="s">
        <v>80</v>
      </c>
      <c r="Q87" s="109" t="s">
        <v>80</v>
      </c>
      <c r="R87" s="108" t="s">
        <v>84</v>
      </c>
      <c r="S87" s="111" t="s">
        <v>84</v>
      </c>
      <c r="T87" s="108">
        <v>1010203</v>
      </c>
      <c r="U87" s="108">
        <v>140</v>
      </c>
      <c r="V87" s="108">
        <v>450</v>
      </c>
      <c r="W87" s="108">
        <v>2</v>
      </c>
      <c r="X87" s="113">
        <v>2017</v>
      </c>
      <c r="Y87" s="113">
        <v>209</v>
      </c>
      <c r="Z87" s="113">
        <v>0</v>
      </c>
      <c r="AA87" s="114" t="s">
        <v>80</v>
      </c>
      <c r="AB87" s="108">
        <v>484</v>
      </c>
      <c r="AC87" s="109" t="s">
        <v>342</v>
      </c>
      <c r="AD87" s="196" t="s">
        <v>402</v>
      </c>
      <c r="AE87" s="196" t="s">
        <v>342</v>
      </c>
      <c r="AF87" s="197">
        <f>AE87-AD87</f>
        <v>8</v>
      </c>
      <c r="AG87" s="198">
        <f>IF(AI87="SI", 0,J87)</f>
        <v>635.13</v>
      </c>
      <c r="AH87" s="199">
        <f>AG87*AF87</f>
        <v>5081.04</v>
      </c>
      <c r="AI87" s="200"/>
    </row>
    <row r="88" spans="1:35">
      <c r="A88" s="108">
        <v>2017</v>
      </c>
      <c r="B88" s="108">
        <v>212</v>
      </c>
      <c r="C88" s="109" t="s">
        <v>342</v>
      </c>
      <c r="D88" s="194" t="s">
        <v>399</v>
      </c>
      <c r="E88" s="109" t="s">
        <v>97</v>
      </c>
      <c r="F88" s="111" t="s">
        <v>400</v>
      </c>
      <c r="G88" s="112">
        <v>114.87</v>
      </c>
      <c r="H88" s="112">
        <v>0</v>
      </c>
      <c r="I88" s="143" t="s">
        <v>91</v>
      </c>
      <c r="J88" s="112">
        <f>IF(I88="SI", G88-H88,G88)</f>
        <v>114.87</v>
      </c>
      <c r="K88" s="195" t="s">
        <v>80</v>
      </c>
      <c r="L88" s="108">
        <v>2017</v>
      </c>
      <c r="M88" s="108">
        <v>1902</v>
      </c>
      <c r="N88" s="109" t="s">
        <v>352</v>
      </c>
      <c r="O88" s="111" t="s">
        <v>401</v>
      </c>
      <c r="P88" s="109" t="s">
        <v>80</v>
      </c>
      <c r="Q88" s="109" t="s">
        <v>80</v>
      </c>
      <c r="R88" s="108" t="s">
        <v>84</v>
      </c>
      <c r="S88" s="111" t="s">
        <v>84</v>
      </c>
      <c r="T88" s="108">
        <v>1010303</v>
      </c>
      <c r="U88" s="108">
        <v>250</v>
      </c>
      <c r="V88" s="108">
        <v>520</v>
      </c>
      <c r="W88" s="108">
        <v>99</v>
      </c>
      <c r="X88" s="113">
        <v>2017</v>
      </c>
      <c r="Y88" s="113">
        <v>208</v>
      </c>
      <c r="Z88" s="113">
        <v>0</v>
      </c>
      <c r="AA88" s="114" t="s">
        <v>80</v>
      </c>
      <c r="AB88" s="108">
        <v>485</v>
      </c>
      <c r="AC88" s="109" t="s">
        <v>342</v>
      </c>
      <c r="AD88" s="196" t="s">
        <v>402</v>
      </c>
      <c r="AE88" s="196" t="s">
        <v>342</v>
      </c>
      <c r="AF88" s="197">
        <f>AE88-AD88</f>
        <v>8</v>
      </c>
      <c r="AG88" s="198">
        <f>IF(AI88="SI", 0,J88)</f>
        <v>114.87</v>
      </c>
      <c r="AH88" s="199">
        <f>AG88*AF88</f>
        <v>918.96</v>
      </c>
      <c r="AI88" s="200"/>
    </row>
    <row r="89" spans="1:35">
      <c r="A89" s="108"/>
      <c r="B89" s="108"/>
      <c r="C89" s="109"/>
      <c r="D89" s="194"/>
      <c r="E89" s="109"/>
      <c r="F89" s="111"/>
      <c r="G89" s="112"/>
      <c r="H89" s="112"/>
      <c r="I89" s="143"/>
      <c r="J89" s="112"/>
      <c r="K89" s="195"/>
      <c r="L89" s="108"/>
      <c r="M89" s="108"/>
      <c r="N89" s="109"/>
      <c r="O89" s="111"/>
      <c r="P89" s="109"/>
      <c r="Q89" s="109"/>
      <c r="R89" s="108"/>
      <c r="S89" s="111"/>
      <c r="T89" s="108"/>
      <c r="U89" s="108"/>
      <c r="V89" s="108"/>
      <c r="W89" s="108"/>
      <c r="X89" s="113"/>
      <c r="Y89" s="113"/>
      <c r="Z89" s="113"/>
      <c r="AA89" s="114"/>
      <c r="AB89" s="108"/>
      <c r="AC89" s="109"/>
      <c r="AD89" s="201"/>
      <c r="AE89" s="201"/>
      <c r="AF89" s="202"/>
      <c r="AG89" s="203"/>
      <c r="AH89" s="203"/>
      <c r="AI89" s="204"/>
    </row>
    <row r="90" spans="1:35">
      <c r="A90" s="108"/>
      <c r="B90" s="108"/>
      <c r="C90" s="109"/>
      <c r="D90" s="194"/>
      <c r="E90" s="109"/>
      <c r="F90" s="111"/>
      <c r="G90" s="112"/>
      <c r="H90" s="112"/>
      <c r="I90" s="143"/>
      <c r="J90" s="112"/>
      <c r="K90" s="195"/>
      <c r="L90" s="108"/>
      <c r="M90" s="108"/>
      <c r="N90" s="109"/>
      <c r="O90" s="111"/>
      <c r="P90" s="109"/>
      <c r="Q90" s="109"/>
      <c r="R90" s="108"/>
      <c r="S90" s="111"/>
      <c r="T90" s="108"/>
      <c r="U90" s="108"/>
      <c r="V90" s="108"/>
      <c r="W90" s="108"/>
      <c r="X90" s="113"/>
      <c r="Y90" s="113"/>
      <c r="Z90" s="113"/>
      <c r="AA90" s="114"/>
      <c r="AB90" s="108"/>
      <c r="AC90" s="109"/>
      <c r="AD90" s="201"/>
      <c r="AE90" s="201"/>
      <c r="AF90" s="205" t="s">
        <v>403</v>
      </c>
      <c r="AG90" s="206">
        <f>SUM(AG8:AG88)</f>
        <v>144177.19999999992</v>
      </c>
      <c r="AH90" s="206">
        <f>SUM(AH8:AH88)</f>
        <v>12764818.260000002</v>
      </c>
      <c r="AI90" s="204"/>
    </row>
    <row r="91" spans="1:35">
      <c r="A91" s="108"/>
      <c r="B91" s="108"/>
      <c r="C91" s="109"/>
      <c r="D91" s="194"/>
      <c r="E91" s="109"/>
      <c r="F91" s="111"/>
      <c r="G91" s="112"/>
      <c r="H91" s="112"/>
      <c r="I91" s="143"/>
      <c r="J91" s="112"/>
      <c r="K91" s="195"/>
      <c r="L91" s="108"/>
      <c r="M91" s="108"/>
      <c r="N91" s="109"/>
      <c r="O91" s="111"/>
      <c r="P91" s="109"/>
      <c r="Q91" s="109"/>
      <c r="R91" s="108"/>
      <c r="S91" s="111"/>
      <c r="T91" s="108"/>
      <c r="U91" s="108"/>
      <c r="V91" s="108"/>
      <c r="W91" s="108"/>
      <c r="X91" s="113"/>
      <c r="Y91" s="113"/>
      <c r="Z91" s="113"/>
      <c r="AA91" s="114"/>
      <c r="AB91" s="108"/>
      <c r="AC91" s="109"/>
      <c r="AD91" s="201"/>
      <c r="AE91" s="201"/>
      <c r="AF91" s="205" t="s">
        <v>404</v>
      </c>
      <c r="AG91" s="206"/>
      <c r="AH91" s="206">
        <f>IF(AG90&lt;&gt;0,AH90/AG90,0)</f>
        <v>88.535623246948958</v>
      </c>
      <c r="AI91" s="204"/>
    </row>
    <row r="92" spans="1:35">
      <c r="C92" s="107"/>
      <c r="D92" s="107"/>
      <c r="E92" s="107"/>
      <c r="F92" s="107"/>
      <c r="G92" s="107"/>
      <c r="H92" s="107"/>
      <c r="I92" s="107"/>
      <c r="J92" s="107"/>
      <c r="N92" s="107"/>
      <c r="O92" s="107"/>
      <c r="P92" s="107"/>
      <c r="Q92" s="107"/>
      <c r="S92" s="107"/>
      <c r="AC92" s="107"/>
      <c r="AD92" s="107"/>
      <c r="AE92" s="107"/>
      <c r="AG92" s="118"/>
      <c r="AH92" s="118"/>
    </row>
    <row r="93" spans="1:35">
      <c r="C93" s="107"/>
      <c r="D93" s="107"/>
      <c r="E93" s="107"/>
      <c r="F93" s="107"/>
      <c r="G93" s="107"/>
      <c r="H93" s="107"/>
      <c r="I93" s="107"/>
      <c r="J93" s="107"/>
      <c r="N93" s="107"/>
      <c r="O93" s="107"/>
      <c r="P93" s="107"/>
      <c r="Q93" s="107"/>
      <c r="S93" s="107"/>
      <c r="AC93" s="107"/>
      <c r="AD93" s="107"/>
      <c r="AE93" s="107"/>
      <c r="AF93" s="107"/>
      <c r="AG93" s="107"/>
      <c r="AH93" s="118"/>
    </row>
    <row r="94" spans="1:35">
      <c r="C94" s="107"/>
      <c r="D94" s="107"/>
      <c r="E94" s="107"/>
      <c r="F94" s="107"/>
      <c r="G94" s="107"/>
      <c r="H94" s="107"/>
      <c r="I94" s="107"/>
      <c r="J94" s="107"/>
      <c r="N94" s="107"/>
      <c r="O94" s="107"/>
      <c r="P94" s="107"/>
      <c r="Q94" s="107"/>
      <c r="S94" s="107"/>
      <c r="AC94" s="107"/>
      <c r="AD94" s="107"/>
      <c r="AE94" s="107"/>
      <c r="AF94" s="107"/>
      <c r="AG94" s="107"/>
      <c r="AH94" s="118"/>
    </row>
    <row r="95" spans="1:35">
      <c r="C95" s="107"/>
      <c r="D95" s="107"/>
      <c r="E95" s="107"/>
      <c r="F95" s="107"/>
      <c r="G95" s="107"/>
      <c r="H95" s="107"/>
      <c r="I95" s="107"/>
      <c r="J95" s="107"/>
      <c r="N95" s="107"/>
      <c r="O95" s="107"/>
      <c r="P95" s="107"/>
      <c r="Q95" s="107"/>
      <c r="S95" s="107"/>
      <c r="AC95" s="107"/>
      <c r="AD95" s="107"/>
      <c r="AE95" s="107"/>
      <c r="AF95" s="107"/>
      <c r="AG95" s="107"/>
      <c r="AH95" s="118"/>
    </row>
    <row r="96" spans="1:35">
      <c r="C96" s="107"/>
      <c r="D96" s="107"/>
      <c r="E96" s="107"/>
      <c r="F96" s="107"/>
      <c r="G96" s="107"/>
      <c r="H96" s="107"/>
      <c r="I96" s="107"/>
      <c r="J96" s="107"/>
      <c r="N96" s="107"/>
      <c r="O96" s="107"/>
      <c r="P96" s="107"/>
      <c r="Q96" s="107"/>
      <c r="S96" s="107"/>
      <c r="AC96" s="107"/>
      <c r="AD96" s="107"/>
      <c r="AE96" s="107"/>
      <c r="AF96" s="107"/>
      <c r="AG96" s="107"/>
      <c r="AH96" s="118"/>
    </row>
    <row r="97" spans="3:34">
      <c r="C97" s="107"/>
      <c r="D97" s="107"/>
      <c r="E97" s="107"/>
      <c r="F97" s="107"/>
      <c r="G97" s="107"/>
      <c r="H97" s="107"/>
      <c r="I97" s="107"/>
      <c r="J97" s="107"/>
      <c r="N97" s="107"/>
      <c r="O97" s="107"/>
      <c r="P97" s="107"/>
      <c r="Q97" s="107"/>
      <c r="S97" s="107"/>
      <c r="AC97" s="107"/>
      <c r="AD97" s="107"/>
      <c r="AE97" s="107"/>
      <c r="AF97" s="107"/>
      <c r="AG97" s="107"/>
      <c r="AH97" s="118"/>
    </row>
    <row r="98" spans="3:34">
      <c r="C98" s="107"/>
      <c r="D98" s="107"/>
      <c r="E98" s="107"/>
      <c r="F98" s="107"/>
      <c r="G98" s="107"/>
      <c r="H98" s="107"/>
      <c r="I98" s="107"/>
      <c r="J98" s="107"/>
      <c r="N98" s="107"/>
      <c r="O98" s="107"/>
      <c r="P98" s="107"/>
      <c r="Q98" s="107"/>
      <c r="S98" s="107"/>
      <c r="AC98" s="107"/>
      <c r="AD98" s="107"/>
      <c r="AE98" s="107"/>
      <c r="AF98" s="107"/>
      <c r="AG98" s="107"/>
      <c r="AH98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91">
      <formula1>"SI, NO"</formula1>
    </dataValidation>
    <dataValidation type="list" allowBlank="1" showInputMessage="1" showErrorMessage="1" errorTitle="ESCLUSIONE DAL CALCOLO" error="Selezionare 'SI' se si vuole escludere la Fattura dal CALCOLO" sqref="AI8:AI9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8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405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306</v>
      </c>
      <c r="B8" s="75" t="s">
        <v>109</v>
      </c>
      <c r="C8" s="76" t="s">
        <v>406</v>
      </c>
      <c r="D8" s="77" t="s">
        <v>407</v>
      </c>
      <c r="E8" s="78"/>
      <c r="F8" s="77"/>
      <c r="G8" s="208" t="s">
        <v>408</v>
      </c>
      <c r="H8" s="75"/>
      <c r="I8" s="77"/>
      <c r="J8" s="79">
        <v>2740.97</v>
      </c>
      <c r="K8" s="209"/>
      <c r="L8" s="210" t="s">
        <v>109</v>
      </c>
      <c r="M8" s="211">
        <f>IF(K8&lt;&gt;"",L8-K8,0)</f>
        <v>0</v>
      </c>
      <c r="N8" s="212">
        <v>2740.97</v>
      </c>
      <c r="O8" s="213">
        <f>IF(K8&lt;&gt;"",N8*M8,0)</f>
        <v>0</v>
      </c>
      <c r="P8">
        <f>IF(K8&lt;&gt;"",N8,0)</f>
        <v>0</v>
      </c>
    </row>
    <row r="9" spans="1:16">
      <c r="A9" s="207">
        <v>313</v>
      </c>
      <c r="B9" s="75" t="s">
        <v>409</v>
      </c>
      <c r="C9" s="76" t="s">
        <v>410</v>
      </c>
      <c r="D9" s="77" t="s">
        <v>411</v>
      </c>
      <c r="E9" s="78"/>
      <c r="F9" s="77"/>
      <c r="G9" s="208" t="s">
        <v>80</v>
      </c>
      <c r="H9" s="75"/>
      <c r="I9" s="77"/>
      <c r="J9" s="79">
        <v>146.03</v>
      </c>
      <c r="K9" s="209"/>
      <c r="L9" s="210" t="s">
        <v>409</v>
      </c>
      <c r="M9" s="211">
        <f>IF(K9&lt;&gt;"",L9-K9,0)</f>
        <v>0</v>
      </c>
      <c r="N9" s="212">
        <v>146.03</v>
      </c>
      <c r="O9" s="213">
        <f>IF(K9&lt;&gt;"",N9*M9,0)</f>
        <v>0</v>
      </c>
      <c r="P9">
        <f>IF(K9&lt;&gt;"",N9,0)</f>
        <v>0</v>
      </c>
    </row>
    <row r="10" spans="1:16">
      <c r="A10" s="207">
        <v>320</v>
      </c>
      <c r="B10" s="75" t="s">
        <v>409</v>
      </c>
      <c r="C10" s="76" t="s">
        <v>412</v>
      </c>
      <c r="D10" s="77" t="s">
        <v>413</v>
      </c>
      <c r="E10" s="78"/>
      <c r="F10" s="77"/>
      <c r="G10" s="208" t="s">
        <v>80</v>
      </c>
      <c r="H10" s="75"/>
      <c r="I10" s="77"/>
      <c r="J10" s="79">
        <v>1387.65</v>
      </c>
      <c r="K10" s="209"/>
      <c r="L10" s="210" t="s">
        <v>409</v>
      </c>
      <c r="M10" s="211">
        <f>IF(K10&lt;&gt;"",L10-K10,0)</f>
        <v>0</v>
      </c>
      <c r="N10" s="212">
        <v>1387.65</v>
      </c>
      <c r="O10" s="213">
        <f>IF(K10&lt;&gt;"",N10*M10,0)</f>
        <v>0</v>
      </c>
      <c r="P10">
        <f>IF(K10&lt;&gt;"",N10,0)</f>
        <v>0</v>
      </c>
    </row>
    <row r="11" spans="1:16">
      <c r="A11" s="207">
        <v>321</v>
      </c>
      <c r="B11" s="75" t="s">
        <v>193</v>
      </c>
      <c r="C11" s="76" t="s">
        <v>414</v>
      </c>
      <c r="D11" s="77" t="s">
        <v>415</v>
      </c>
      <c r="E11" s="78"/>
      <c r="F11" s="77"/>
      <c r="G11" s="208" t="s">
        <v>80</v>
      </c>
      <c r="H11" s="75"/>
      <c r="I11" s="77"/>
      <c r="J11" s="79">
        <v>1179.25</v>
      </c>
      <c r="K11" s="209"/>
      <c r="L11" s="210" t="s">
        <v>193</v>
      </c>
      <c r="M11" s="211">
        <f>IF(K11&lt;&gt;"",L11-K11,0)</f>
        <v>0</v>
      </c>
      <c r="N11" s="212">
        <v>1179.25</v>
      </c>
      <c r="O11" s="213">
        <f>IF(K11&lt;&gt;"",N11*M11,0)</f>
        <v>0</v>
      </c>
      <c r="P11">
        <f>IF(K11&lt;&gt;"",N11,0)</f>
        <v>0</v>
      </c>
    </row>
    <row r="12" spans="1:16">
      <c r="A12" s="207">
        <v>322</v>
      </c>
      <c r="B12" s="75" t="s">
        <v>222</v>
      </c>
      <c r="C12" s="76" t="s">
        <v>416</v>
      </c>
      <c r="D12" s="77" t="s">
        <v>417</v>
      </c>
      <c r="E12" s="78"/>
      <c r="F12" s="77"/>
      <c r="G12" s="208" t="s">
        <v>80</v>
      </c>
      <c r="H12" s="75"/>
      <c r="I12" s="77"/>
      <c r="J12" s="79">
        <v>300</v>
      </c>
      <c r="K12" s="209"/>
      <c r="L12" s="210" t="s">
        <v>222</v>
      </c>
      <c r="M12" s="211">
        <f>IF(K12&lt;&gt;"",L12-K12,0)</f>
        <v>0</v>
      </c>
      <c r="N12" s="212">
        <v>300</v>
      </c>
      <c r="O12" s="213">
        <f>IF(K12&lt;&gt;"",N12*M12,0)</f>
        <v>0</v>
      </c>
      <c r="P12">
        <f>IF(K12&lt;&gt;"",N12,0)</f>
        <v>0</v>
      </c>
    </row>
    <row r="13" spans="1:16">
      <c r="A13" s="207">
        <v>323</v>
      </c>
      <c r="B13" s="75" t="s">
        <v>222</v>
      </c>
      <c r="C13" s="76" t="s">
        <v>416</v>
      </c>
      <c r="D13" s="77" t="s">
        <v>418</v>
      </c>
      <c r="E13" s="78"/>
      <c r="F13" s="77"/>
      <c r="G13" s="208" t="s">
        <v>80</v>
      </c>
      <c r="H13" s="75"/>
      <c r="I13" s="77"/>
      <c r="J13" s="79">
        <v>50</v>
      </c>
      <c r="K13" s="209"/>
      <c r="L13" s="210" t="s">
        <v>222</v>
      </c>
      <c r="M13" s="211">
        <f>IF(K13&lt;&gt;"",L13-K13,0)</f>
        <v>0</v>
      </c>
      <c r="N13" s="212">
        <v>50</v>
      </c>
      <c r="O13" s="213">
        <f>IF(K13&lt;&gt;"",N13*M13,0)</f>
        <v>0</v>
      </c>
      <c r="P13">
        <f>IF(K13&lt;&gt;"",N13,0)</f>
        <v>0</v>
      </c>
    </row>
    <row r="14" spans="1:16">
      <c r="A14" s="207">
        <v>333</v>
      </c>
      <c r="B14" s="75" t="s">
        <v>164</v>
      </c>
      <c r="C14" s="76" t="s">
        <v>419</v>
      </c>
      <c r="D14" s="77" t="s">
        <v>420</v>
      </c>
      <c r="E14" s="78"/>
      <c r="F14" s="77"/>
      <c r="G14" s="208" t="s">
        <v>80</v>
      </c>
      <c r="H14" s="75"/>
      <c r="I14" s="77"/>
      <c r="J14" s="79">
        <v>7.78</v>
      </c>
      <c r="K14" s="209"/>
      <c r="L14" s="210" t="s">
        <v>164</v>
      </c>
      <c r="M14" s="211">
        <f>IF(K14&lt;&gt;"",L14-K14,0)</f>
        <v>0</v>
      </c>
      <c r="N14" s="212">
        <v>7.78</v>
      </c>
      <c r="O14" s="213">
        <f>IF(K14&lt;&gt;"",N14*M14,0)</f>
        <v>0</v>
      </c>
      <c r="P14">
        <f>IF(K14&lt;&gt;"",N14,0)</f>
        <v>0</v>
      </c>
    </row>
    <row r="15" spans="1:16">
      <c r="A15" s="207">
        <v>346</v>
      </c>
      <c r="B15" s="75" t="s">
        <v>97</v>
      </c>
      <c r="C15" s="76" t="s">
        <v>410</v>
      </c>
      <c r="D15" s="77" t="s">
        <v>421</v>
      </c>
      <c r="E15" s="78"/>
      <c r="F15" s="77"/>
      <c r="G15" s="208" t="s">
        <v>80</v>
      </c>
      <c r="H15" s="75"/>
      <c r="I15" s="77"/>
      <c r="J15" s="79">
        <v>146.03</v>
      </c>
      <c r="K15" s="209"/>
      <c r="L15" s="210" t="s">
        <v>97</v>
      </c>
      <c r="M15" s="211">
        <f>IF(K15&lt;&gt;"",L15-K15,0)</f>
        <v>0</v>
      </c>
      <c r="N15" s="212">
        <v>146.03</v>
      </c>
      <c r="O15" s="213">
        <f>IF(K15&lt;&gt;"",N15*M15,0)</f>
        <v>0</v>
      </c>
      <c r="P15">
        <f>IF(K15&lt;&gt;"",N15,0)</f>
        <v>0</v>
      </c>
    </row>
    <row r="16" spans="1:16">
      <c r="A16" s="207">
        <v>358</v>
      </c>
      <c r="B16" s="75" t="s">
        <v>298</v>
      </c>
      <c r="C16" s="76" t="s">
        <v>422</v>
      </c>
      <c r="D16" s="77" t="s">
        <v>423</v>
      </c>
      <c r="E16" s="78"/>
      <c r="F16" s="77"/>
      <c r="G16" s="208" t="s">
        <v>80</v>
      </c>
      <c r="H16" s="75"/>
      <c r="I16" s="77"/>
      <c r="J16" s="79">
        <v>120</v>
      </c>
      <c r="K16" s="209"/>
      <c r="L16" s="210" t="s">
        <v>298</v>
      </c>
      <c r="M16" s="211">
        <f>IF(K16&lt;&gt;"",L16-K16,0)</f>
        <v>0</v>
      </c>
      <c r="N16" s="212">
        <v>120</v>
      </c>
      <c r="O16" s="213">
        <f>IF(K16&lt;&gt;"",N16*M16,0)</f>
        <v>0</v>
      </c>
      <c r="P16">
        <f>IF(K16&lt;&gt;"",N16,0)</f>
        <v>0</v>
      </c>
    </row>
    <row r="17" spans="1:16">
      <c r="A17" s="207">
        <v>359</v>
      </c>
      <c r="B17" s="75" t="s">
        <v>298</v>
      </c>
      <c r="C17" s="76" t="s">
        <v>422</v>
      </c>
      <c r="D17" s="77" t="s">
        <v>424</v>
      </c>
      <c r="E17" s="78"/>
      <c r="F17" s="77"/>
      <c r="G17" s="208" t="s">
        <v>80</v>
      </c>
      <c r="H17" s="75"/>
      <c r="I17" s="77"/>
      <c r="J17" s="79">
        <v>100</v>
      </c>
      <c r="K17" s="209"/>
      <c r="L17" s="210" t="s">
        <v>298</v>
      </c>
      <c r="M17" s="211">
        <f>IF(K17&lt;&gt;"",L17-K17,0)</f>
        <v>0</v>
      </c>
      <c r="N17" s="212">
        <v>100</v>
      </c>
      <c r="O17" s="213">
        <f>IF(K17&lt;&gt;"",N17*M17,0)</f>
        <v>0</v>
      </c>
      <c r="P17">
        <f>IF(K17&lt;&gt;"",N17,0)</f>
        <v>0</v>
      </c>
    </row>
    <row r="18" spans="1:16">
      <c r="A18" s="207">
        <v>360</v>
      </c>
      <c r="B18" s="75" t="s">
        <v>298</v>
      </c>
      <c r="C18" s="76" t="s">
        <v>406</v>
      </c>
      <c r="D18" s="77" t="s">
        <v>425</v>
      </c>
      <c r="E18" s="78"/>
      <c r="F18" s="77"/>
      <c r="G18" s="208" t="s">
        <v>408</v>
      </c>
      <c r="H18" s="75"/>
      <c r="I18" s="77"/>
      <c r="J18" s="79">
        <v>2544.4499999999998</v>
      </c>
      <c r="K18" s="209"/>
      <c r="L18" s="210" t="s">
        <v>298</v>
      </c>
      <c r="M18" s="211">
        <f>IF(K18&lt;&gt;"",L18-K18,0)</f>
        <v>0</v>
      </c>
      <c r="N18" s="212">
        <v>2544.4499999999998</v>
      </c>
      <c r="O18" s="213">
        <f>IF(K18&lt;&gt;"",N18*M18,0)</f>
        <v>0</v>
      </c>
      <c r="P18">
        <f>IF(K18&lt;&gt;"",N18,0)</f>
        <v>0</v>
      </c>
    </row>
    <row r="19" spans="1:16">
      <c r="A19" s="207">
        <v>378</v>
      </c>
      <c r="B19" s="75" t="s">
        <v>352</v>
      </c>
      <c r="C19" s="76" t="s">
        <v>426</v>
      </c>
      <c r="D19" s="77" t="s">
        <v>427</v>
      </c>
      <c r="E19" s="78"/>
      <c r="F19" s="77"/>
      <c r="G19" s="208" t="s">
        <v>428</v>
      </c>
      <c r="H19" s="75"/>
      <c r="I19" s="77"/>
      <c r="J19" s="79">
        <v>1056</v>
      </c>
      <c r="K19" s="209"/>
      <c r="L19" s="210" t="s">
        <v>352</v>
      </c>
      <c r="M19" s="211">
        <f>IF(K19&lt;&gt;"",L19-K19,0)</f>
        <v>0</v>
      </c>
      <c r="N19" s="212">
        <v>1056</v>
      </c>
      <c r="O19" s="213">
        <f>IF(K19&lt;&gt;"",N19*M19,0)</f>
        <v>0</v>
      </c>
      <c r="P19">
        <f>IF(K19&lt;&gt;"",N19,0)</f>
        <v>0</v>
      </c>
    </row>
    <row r="20" spans="1:16">
      <c r="A20" s="207">
        <v>379</v>
      </c>
      <c r="B20" s="75" t="s">
        <v>352</v>
      </c>
      <c r="C20" s="76" t="s">
        <v>426</v>
      </c>
      <c r="D20" s="77" t="s">
        <v>429</v>
      </c>
      <c r="E20" s="78"/>
      <c r="F20" s="77"/>
      <c r="G20" s="208" t="s">
        <v>430</v>
      </c>
      <c r="H20" s="75"/>
      <c r="I20" s="77"/>
      <c r="J20" s="79">
        <v>676</v>
      </c>
      <c r="K20" s="209"/>
      <c r="L20" s="210" t="s">
        <v>352</v>
      </c>
      <c r="M20" s="211">
        <f>IF(K20&lt;&gt;"",L20-K20,0)</f>
        <v>0</v>
      </c>
      <c r="N20" s="212">
        <v>676</v>
      </c>
      <c r="O20" s="213">
        <f>IF(K20&lt;&gt;"",N20*M20,0)</f>
        <v>0</v>
      </c>
      <c r="P20">
        <f>IF(K20&lt;&gt;"",N20,0)</f>
        <v>0</v>
      </c>
    </row>
    <row r="21" spans="1:16">
      <c r="A21" s="207">
        <v>380</v>
      </c>
      <c r="B21" s="75" t="s">
        <v>314</v>
      </c>
      <c r="C21" s="76" t="s">
        <v>431</v>
      </c>
      <c r="D21" s="77" t="s">
        <v>432</v>
      </c>
      <c r="E21" s="78"/>
      <c r="F21" s="77"/>
      <c r="G21" s="208" t="s">
        <v>80</v>
      </c>
      <c r="H21" s="75"/>
      <c r="I21" s="77"/>
      <c r="J21" s="79">
        <v>119.4</v>
      </c>
      <c r="K21" s="209"/>
      <c r="L21" s="210" t="s">
        <v>314</v>
      </c>
      <c r="M21" s="211">
        <f>IF(K21&lt;&gt;"",L21-K21,0)</f>
        <v>0</v>
      </c>
      <c r="N21" s="212">
        <v>119.4</v>
      </c>
      <c r="O21" s="213">
        <f>IF(K21&lt;&gt;"",N21*M21,0)</f>
        <v>0</v>
      </c>
      <c r="P21">
        <f>IF(K21&lt;&gt;"",N21,0)</f>
        <v>0</v>
      </c>
    </row>
    <row r="22" spans="1:16">
      <c r="A22" s="207">
        <v>381</v>
      </c>
      <c r="B22" s="75" t="s">
        <v>314</v>
      </c>
      <c r="C22" s="76" t="s">
        <v>433</v>
      </c>
      <c r="D22" s="77" t="s">
        <v>434</v>
      </c>
      <c r="E22" s="78"/>
      <c r="F22" s="77"/>
      <c r="G22" s="208" t="s">
        <v>80</v>
      </c>
      <c r="H22" s="75"/>
      <c r="I22" s="77"/>
      <c r="J22" s="79">
        <v>200</v>
      </c>
      <c r="K22" s="209"/>
      <c r="L22" s="210" t="s">
        <v>314</v>
      </c>
      <c r="M22" s="211">
        <f>IF(K22&lt;&gt;"",L22-K22,0)</f>
        <v>0</v>
      </c>
      <c r="N22" s="212">
        <v>200</v>
      </c>
      <c r="O22" s="213">
        <f>IF(K22&lt;&gt;"",N22*M22,0)</f>
        <v>0</v>
      </c>
      <c r="P22">
        <f>IF(K22&lt;&gt;"",N22,0)</f>
        <v>0</v>
      </c>
    </row>
    <row r="23" spans="1:16">
      <c r="A23" s="207">
        <v>382</v>
      </c>
      <c r="B23" s="75" t="s">
        <v>314</v>
      </c>
      <c r="C23" s="76" t="s">
        <v>433</v>
      </c>
      <c r="D23" s="77" t="s">
        <v>435</v>
      </c>
      <c r="E23" s="78"/>
      <c r="F23" s="77"/>
      <c r="G23" s="208" t="s">
        <v>80</v>
      </c>
      <c r="H23" s="75"/>
      <c r="I23" s="77"/>
      <c r="J23" s="79">
        <v>200</v>
      </c>
      <c r="K23" s="209"/>
      <c r="L23" s="210" t="s">
        <v>314</v>
      </c>
      <c r="M23" s="211">
        <f>IF(K23&lt;&gt;"",L23-K23,0)</f>
        <v>0</v>
      </c>
      <c r="N23" s="212">
        <v>200</v>
      </c>
      <c r="O23" s="213">
        <f>IF(K23&lt;&gt;"",N23*M23,0)</f>
        <v>0</v>
      </c>
      <c r="P23">
        <f>IF(K23&lt;&gt;"",N23,0)</f>
        <v>0</v>
      </c>
    </row>
    <row r="24" spans="1:16">
      <c r="A24" s="207">
        <v>383</v>
      </c>
      <c r="B24" s="75" t="s">
        <v>314</v>
      </c>
      <c r="C24" s="76" t="s">
        <v>426</v>
      </c>
      <c r="D24" s="77" t="s">
        <v>436</v>
      </c>
      <c r="E24" s="78"/>
      <c r="F24" s="77"/>
      <c r="G24" s="208" t="s">
        <v>437</v>
      </c>
      <c r="H24" s="75"/>
      <c r="I24" s="77"/>
      <c r="J24" s="79">
        <v>3624.02</v>
      </c>
      <c r="K24" s="209"/>
      <c r="L24" s="210" t="s">
        <v>314</v>
      </c>
      <c r="M24" s="211">
        <f>IF(K24&lt;&gt;"",L24-K24,0)</f>
        <v>0</v>
      </c>
      <c r="N24" s="212">
        <v>3624.02</v>
      </c>
      <c r="O24" s="213">
        <f>IF(K24&lt;&gt;"",N24*M24,0)</f>
        <v>0</v>
      </c>
      <c r="P24">
        <f>IF(K24&lt;&gt;"",N24,0)</f>
        <v>0</v>
      </c>
    </row>
    <row r="25" spans="1:16">
      <c r="A25" s="207">
        <v>384</v>
      </c>
      <c r="B25" s="75" t="s">
        <v>314</v>
      </c>
      <c r="C25" s="76" t="s">
        <v>438</v>
      </c>
      <c r="D25" s="77" t="s">
        <v>439</v>
      </c>
      <c r="E25" s="78"/>
      <c r="F25" s="77"/>
      <c r="G25" s="208" t="s">
        <v>80</v>
      </c>
      <c r="H25" s="75"/>
      <c r="I25" s="77"/>
      <c r="J25" s="79">
        <v>28.01</v>
      </c>
      <c r="K25" s="209"/>
      <c r="L25" s="210" t="s">
        <v>314</v>
      </c>
      <c r="M25" s="211">
        <f>IF(K25&lt;&gt;"",L25-K25,0)</f>
        <v>0</v>
      </c>
      <c r="N25" s="212">
        <v>28.01</v>
      </c>
      <c r="O25" s="213">
        <f>IF(K25&lt;&gt;"",N25*M25,0)</f>
        <v>0</v>
      </c>
      <c r="P25">
        <f>IF(K25&lt;&gt;"",N25,0)</f>
        <v>0</v>
      </c>
    </row>
    <row r="26" spans="1:16">
      <c r="A26" s="207">
        <v>385</v>
      </c>
      <c r="B26" s="75" t="s">
        <v>314</v>
      </c>
      <c r="C26" s="76" t="s">
        <v>438</v>
      </c>
      <c r="D26" s="77" t="s">
        <v>440</v>
      </c>
      <c r="E26" s="78"/>
      <c r="F26" s="77"/>
      <c r="G26" s="208" t="s">
        <v>80</v>
      </c>
      <c r="H26" s="75"/>
      <c r="I26" s="77"/>
      <c r="J26" s="79">
        <v>54.78</v>
      </c>
      <c r="K26" s="209"/>
      <c r="L26" s="210" t="s">
        <v>314</v>
      </c>
      <c r="M26" s="211">
        <f>IF(K26&lt;&gt;"",L26-K26,0)</f>
        <v>0</v>
      </c>
      <c r="N26" s="212">
        <v>54.78</v>
      </c>
      <c r="O26" s="213">
        <f>IF(K26&lt;&gt;"",N26*M26,0)</f>
        <v>0</v>
      </c>
      <c r="P26">
        <f>IF(K26&lt;&gt;"",N26,0)</f>
        <v>0</v>
      </c>
    </row>
    <row r="27" spans="1:16">
      <c r="A27" s="207">
        <v>386</v>
      </c>
      <c r="B27" s="75" t="s">
        <v>314</v>
      </c>
      <c r="C27" s="76" t="s">
        <v>438</v>
      </c>
      <c r="D27" s="77" t="s">
        <v>441</v>
      </c>
      <c r="E27" s="78"/>
      <c r="F27" s="77"/>
      <c r="G27" s="208" t="s">
        <v>80</v>
      </c>
      <c r="H27" s="75"/>
      <c r="I27" s="77"/>
      <c r="J27" s="79">
        <v>1472.75</v>
      </c>
      <c r="K27" s="209"/>
      <c r="L27" s="210" t="s">
        <v>314</v>
      </c>
      <c r="M27" s="211">
        <f>IF(K27&lt;&gt;"",L27-K27,0)</f>
        <v>0</v>
      </c>
      <c r="N27" s="212">
        <v>1472.75</v>
      </c>
      <c r="O27" s="213">
        <f>IF(K27&lt;&gt;"",N27*M27,0)</f>
        <v>0</v>
      </c>
      <c r="P27">
        <f>IF(K27&lt;&gt;"",N27,0)</f>
        <v>0</v>
      </c>
    </row>
    <row r="28" spans="1:16">
      <c r="A28" s="207">
        <v>387</v>
      </c>
      <c r="B28" s="75" t="s">
        <v>314</v>
      </c>
      <c r="C28" s="76" t="s">
        <v>438</v>
      </c>
      <c r="D28" s="77" t="s">
        <v>442</v>
      </c>
      <c r="E28" s="78"/>
      <c r="F28" s="77"/>
      <c r="G28" s="208" t="s">
        <v>80</v>
      </c>
      <c r="H28" s="75"/>
      <c r="I28" s="77"/>
      <c r="J28" s="79">
        <v>95.22</v>
      </c>
      <c r="K28" s="209"/>
      <c r="L28" s="210" t="s">
        <v>314</v>
      </c>
      <c r="M28" s="211">
        <f>IF(K28&lt;&gt;"",L28-K28,0)</f>
        <v>0</v>
      </c>
      <c r="N28" s="212">
        <v>95.22</v>
      </c>
      <c r="O28" s="213">
        <f>IF(K28&lt;&gt;"",N28*M28,0)</f>
        <v>0</v>
      </c>
      <c r="P28">
        <f>IF(K28&lt;&gt;"",N28,0)</f>
        <v>0</v>
      </c>
    </row>
    <row r="29" spans="1:16">
      <c r="A29" s="207">
        <v>388</v>
      </c>
      <c r="B29" s="75" t="s">
        <v>314</v>
      </c>
      <c r="C29" s="76" t="s">
        <v>438</v>
      </c>
      <c r="D29" s="77" t="s">
        <v>443</v>
      </c>
      <c r="E29" s="78"/>
      <c r="F29" s="77"/>
      <c r="G29" s="208" t="s">
        <v>80</v>
      </c>
      <c r="H29" s="75"/>
      <c r="I29" s="77"/>
      <c r="J29" s="79">
        <v>109.78</v>
      </c>
      <c r="K29" s="209"/>
      <c r="L29" s="210" t="s">
        <v>314</v>
      </c>
      <c r="M29" s="211">
        <f>IF(K29&lt;&gt;"",L29-K29,0)</f>
        <v>0</v>
      </c>
      <c r="N29" s="212">
        <v>109.78</v>
      </c>
      <c r="O29" s="213">
        <f>IF(K29&lt;&gt;"",N29*M29,0)</f>
        <v>0</v>
      </c>
      <c r="P29">
        <f>IF(K29&lt;&gt;"",N29,0)</f>
        <v>0</v>
      </c>
    </row>
    <row r="30" spans="1:16">
      <c r="A30" s="207">
        <v>389</v>
      </c>
      <c r="B30" s="75" t="s">
        <v>314</v>
      </c>
      <c r="C30" s="76" t="s">
        <v>416</v>
      </c>
      <c r="D30" s="77" t="s">
        <v>444</v>
      </c>
      <c r="E30" s="78"/>
      <c r="F30" s="77"/>
      <c r="G30" s="208" t="s">
        <v>80</v>
      </c>
      <c r="H30" s="75"/>
      <c r="I30" s="77"/>
      <c r="J30" s="79">
        <v>300</v>
      </c>
      <c r="K30" s="209"/>
      <c r="L30" s="210" t="s">
        <v>314</v>
      </c>
      <c r="M30" s="211">
        <f>IF(K30&lt;&gt;"",L30-K30,0)</f>
        <v>0</v>
      </c>
      <c r="N30" s="212">
        <v>300</v>
      </c>
      <c r="O30" s="213">
        <f>IF(K30&lt;&gt;"",N30*M30,0)</f>
        <v>0</v>
      </c>
      <c r="P30">
        <f>IF(K30&lt;&gt;"",N30,0)</f>
        <v>0</v>
      </c>
    </row>
    <row r="31" spans="1:16">
      <c r="A31" s="207">
        <v>390</v>
      </c>
      <c r="B31" s="75" t="s">
        <v>314</v>
      </c>
      <c r="C31" s="76" t="s">
        <v>416</v>
      </c>
      <c r="D31" s="77" t="s">
        <v>444</v>
      </c>
      <c r="E31" s="78"/>
      <c r="F31" s="77"/>
      <c r="G31" s="208" t="s">
        <v>80</v>
      </c>
      <c r="H31" s="75"/>
      <c r="I31" s="77"/>
      <c r="J31" s="79">
        <v>50</v>
      </c>
      <c r="K31" s="209"/>
      <c r="L31" s="210" t="s">
        <v>314</v>
      </c>
      <c r="M31" s="211">
        <f>IF(K31&lt;&gt;"",L31-K31,0)</f>
        <v>0</v>
      </c>
      <c r="N31" s="212">
        <v>50</v>
      </c>
      <c r="O31" s="213">
        <f>IF(K31&lt;&gt;"",N31*M31,0)</f>
        <v>0</v>
      </c>
      <c r="P31">
        <f>IF(K31&lt;&gt;"",N31,0)</f>
        <v>0</v>
      </c>
    </row>
    <row r="32" spans="1:16">
      <c r="A32" s="207">
        <v>402</v>
      </c>
      <c r="B32" s="75" t="s">
        <v>296</v>
      </c>
      <c r="C32" s="76" t="s">
        <v>410</v>
      </c>
      <c r="D32" s="77" t="s">
        <v>411</v>
      </c>
      <c r="E32" s="78"/>
      <c r="F32" s="77"/>
      <c r="G32" s="208" t="s">
        <v>80</v>
      </c>
      <c r="H32" s="75"/>
      <c r="I32" s="77"/>
      <c r="J32" s="79">
        <v>288.14999999999998</v>
      </c>
      <c r="K32" s="209"/>
      <c r="L32" s="210" t="s">
        <v>296</v>
      </c>
      <c r="M32" s="211">
        <f>IF(K32&lt;&gt;"",L32-K32,0)</f>
        <v>0</v>
      </c>
      <c r="N32" s="212">
        <v>288.14999999999998</v>
      </c>
      <c r="O32" s="213">
        <f>IF(K32&lt;&gt;"",N32*M32,0)</f>
        <v>0</v>
      </c>
      <c r="P32">
        <f>IF(K32&lt;&gt;"",N32,0)</f>
        <v>0</v>
      </c>
    </row>
    <row r="33" spans="1:16">
      <c r="A33" s="207">
        <v>405</v>
      </c>
      <c r="B33" s="75" t="s">
        <v>296</v>
      </c>
      <c r="C33" s="76" t="s">
        <v>406</v>
      </c>
      <c r="D33" s="77" t="s">
        <v>445</v>
      </c>
      <c r="E33" s="78"/>
      <c r="F33" s="77"/>
      <c r="G33" s="208" t="s">
        <v>80</v>
      </c>
      <c r="H33" s="75"/>
      <c r="I33" s="77"/>
      <c r="J33" s="79">
        <v>791.29</v>
      </c>
      <c r="K33" s="209"/>
      <c r="L33" s="210" t="s">
        <v>296</v>
      </c>
      <c r="M33" s="211">
        <f>IF(K33&lt;&gt;"",L33-K33,0)</f>
        <v>0</v>
      </c>
      <c r="N33" s="212">
        <v>791.29</v>
      </c>
      <c r="O33" s="213">
        <f>IF(K33&lt;&gt;"",N33*M33,0)</f>
        <v>0</v>
      </c>
      <c r="P33">
        <f>IF(K33&lt;&gt;"",N33,0)</f>
        <v>0</v>
      </c>
    </row>
    <row r="34" spans="1:16">
      <c r="A34" s="207">
        <v>415</v>
      </c>
      <c r="B34" s="75" t="s">
        <v>296</v>
      </c>
      <c r="C34" s="76" t="s">
        <v>410</v>
      </c>
      <c r="D34" s="77" t="s">
        <v>446</v>
      </c>
      <c r="E34" s="78"/>
      <c r="F34" s="77"/>
      <c r="G34" s="208" t="s">
        <v>80</v>
      </c>
      <c r="H34" s="75"/>
      <c r="I34" s="77"/>
      <c r="J34" s="79">
        <v>94.69</v>
      </c>
      <c r="K34" s="209"/>
      <c r="L34" s="210" t="s">
        <v>296</v>
      </c>
      <c r="M34" s="211">
        <f>IF(K34&lt;&gt;"",L34-K34,0)</f>
        <v>0</v>
      </c>
      <c r="N34" s="212">
        <v>94.69</v>
      </c>
      <c r="O34" s="213">
        <f>IF(K34&lt;&gt;"",N34*M34,0)</f>
        <v>0</v>
      </c>
      <c r="P34">
        <f>IF(K34&lt;&gt;"",N34,0)</f>
        <v>0</v>
      </c>
    </row>
    <row r="35" spans="1:16">
      <c r="A35" s="207">
        <v>419</v>
      </c>
      <c r="B35" s="75" t="s">
        <v>296</v>
      </c>
      <c r="C35" s="76" t="s">
        <v>410</v>
      </c>
      <c r="D35" s="77" t="s">
        <v>447</v>
      </c>
      <c r="E35" s="78"/>
      <c r="F35" s="77"/>
      <c r="G35" s="208" t="s">
        <v>80</v>
      </c>
      <c r="H35" s="75"/>
      <c r="I35" s="77"/>
      <c r="J35" s="79">
        <v>132.09</v>
      </c>
      <c r="K35" s="209"/>
      <c r="L35" s="210" t="s">
        <v>296</v>
      </c>
      <c r="M35" s="211">
        <f>IF(K35&lt;&gt;"",L35-K35,0)</f>
        <v>0</v>
      </c>
      <c r="N35" s="212">
        <v>132.09</v>
      </c>
      <c r="O35" s="213">
        <f>IF(K35&lt;&gt;"",N35*M35,0)</f>
        <v>0</v>
      </c>
      <c r="P35">
        <f>IF(K35&lt;&gt;"",N35,0)</f>
        <v>0</v>
      </c>
    </row>
    <row r="36" spans="1:16">
      <c r="A36" s="207">
        <v>423</v>
      </c>
      <c r="B36" s="75" t="s">
        <v>296</v>
      </c>
      <c r="C36" s="76" t="s">
        <v>410</v>
      </c>
      <c r="D36" s="77" t="s">
        <v>448</v>
      </c>
      <c r="E36" s="78"/>
      <c r="F36" s="77"/>
      <c r="G36" s="208" t="s">
        <v>80</v>
      </c>
      <c r="H36" s="75"/>
      <c r="I36" s="77"/>
      <c r="J36" s="79">
        <v>194.91</v>
      </c>
      <c r="K36" s="209"/>
      <c r="L36" s="210" t="s">
        <v>296</v>
      </c>
      <c r="M36" s="211">
        <f>IF(K36&lt;&gt;"",L36-K36,0)</f>
        <v>0</v>
      </c>
      <c r="N36" s="212">
        <v>194.91</v>
      </c>
      <c r="O36" s="213">
        <f>IF(K36&lt;&gt;"",N36*M36,0)</f>
        <v>0</v>
      </c>
      <c r="P36">
        <f>IF(K36&lt;&gt;"",N36,0)</f>
        <v>0</v>
      </c>
    </row>
    <row r="37" spans="1:16">
      <c r="A37" s="207">
        <v>426</v>
      </c>
      <c r="B37" s="75" t="s">
        <v>296</v>
      </c>
      <c r="C37" s="76" t="s">
        <v>449</v>
      </c>
      <c r="D37" s="77" t="s">
        <v>450</v>
      </c>
      <c r="E37" s="78"/>
      <c r="F37" s="77"/>
      <c r="G37" s="208" t="s">
        <v>80</v>
      </c>
      <c r="H37" s="75"/>
      <c r="I37" s="77"/>
      <c r="J37" s="79">
        <v>1373.93</v>
      </c>
      <c r="K37" s="209"/>
      <c r="L37" s="210" t="s">
        <v>296</v>
      </c>
      <c r="M37" s="211">
        <f>IF(K37&lt;&gt;"",L37-K37,0)</f>
        <v>0</v>
      </c>
      <c r="N37" s="212">
        <v>1373.93</v>
      </c>
      <c r="O37" s="213">
        <f>IF(K37&lt;&gt;"",N37*M37,0)</f>
        <v>0</v>
      </c>
      <c r="P37">
        <f>IF(K37&lt;&gt;"",N37,0)</f>
        <v>0</v>
      </c>
    </row>
    <row r="38" spans="1:16">
      <c r="A38" s="207">
        <v>428</v>
      </c>
      <c r="B38" s="75" t="s">
        <v>296</v>
      </c>
      <c r="C38" s="76" t="s">
        <v>410</v>
      </c>
      <c r="D38" s="77" t="s">
        <v>451</v>
      </c>
      <c r="E38" s="78"/>
      <c r="F38" s="77"/>
      <c r="G38" s="208" t="s">
        <v>80</v>
      </c>
      <c r="H38" s="75"/>
      <c r="I38" s="77"/>
      <c r="J38" s="79">
        <v>201.79</v>
      </c>
      <c r="K38" s="209"/>
      <c r="L38" s="210" t="s">
        <v>296</v>
      </c>
      <c r="M38" s="211">
        <f>IF(K38&lt;&gt;"",L38-K38,0)</f>
        <v>0</v>
      </c>
      <c r="N38" s="212">
        <v>201.79</v>
      </c>
      <c r="O38" s="213">
        <f>IF(K38&lt;&gt;"",N38*M38,0)</f>
        <v>0</v>
      </c>
      <c r="P38">
        <f>IF(K38&lt;&gt;"",N38,0)</f>
        <v>0</v>
      </c>
    </row>
    <row r="39" spans="1:16">
      <c r="A39" s="207">
        <v>434</v>
      </c>
      <c r="B39" s="75" t="s">
        <v>394</v>
      </c>
      <c r="C39" s="76" t="s">
        <v>452</v>
      </c>
      <c r="D39" s="77" t="s">
        <v>453</v>
      </c>
      <c r="E39" s="78"/>
      <c r="F39" s="77"/>
      <c r="G39" s="208" t="s">
        <v>80</v>
      </c>
      <c r="H39" s="75"/>
      <c r="I39" s="77"/>
      <c r="J39" s="79">
        <v>385.34</v>
      </c>
      <c r="K39" s="209"/>
      <c r="L39" s="210" t="s">
        <v>394</v>
      </c>
      <c r="M39" s="211">
        <f>IF(K39&lt;&gt;"",L39-K39,0)</f>
        <v>0</v>
      </c>
      <c r="N39" s="212">
        <v>385.34</v>
      </c>
      <c r="O39" s="213">
        <f>IF(K39&lt;&gt;"",N39*M39,0)</f>
        <v>0</v>
      </c>
      <c r="P39">
        <f>IF(K39&lt;&gt;"",N39,0)</f>
        <v>0</v>
      </c>
    </row>
    <row r="40" spans="1:16">
      <c r="A40" s="207">
        <v>435</v>
      </c>
      <c r="B40" s="75" t="s">
        <v>380</v>
      </c>
      <c r="C40" s="76" t="s">
        <v>454</v>
      </c>
      <c r="D40" s="77" t="s">
        <v>455</v>
      </c>
      <c r="E40" s="78"/>
      <c r="F40" s="77"/>
      <c r="G40" s="208" t="s">
        <v>80</v>
      </c>
      <c r="H40" s="75"/>
      <c r="I40" s="77"/>
      <c r="J40" s="79">
        <v>150</v>
      </c>
      <c r="K40" s="209"/>
      <c r="L40" s="210" t="s">
        <v>380</v>
      </c>
      <c r="M40" s="211">
        <f>IF(K40&lt;&gt;"",L40-K40,0)</f>
        <v>0</v>
      </c>
      <c r="N40" s="212">
        <v>150</v>
      </c>
      <c r="O40" s="213">
        <f>IF(K40&lt;&gt;"",N40*M40,0)</f>
        <v>0</v>
      </c>
      <c r="P40">
        <f>IF(K40&lt;&gt;"",N40,0)</f>
        <v>0</v>
      </c>
    </row>
    <row r="41" spans="1:16">
      <c r="A41" s="207">
        <v>436</v>
      </c>
      <c r="B41" s="75" t="s">
        <v>380</v>
      </c>
      <c r="C41" s="76" t="s">
        <v>456</v>
      </c>
      <c r="D41" s="77" t="s">
        <v>457</v>
      </c>
      <c r="E41" s="78"/>
      <c r="F41" s="77"/>
      <c r="G41" s="208" t="s">
        <v>80</v>
      </c>
      <c r="H41" s="75"/>
      <c r="I41" s="77"/>
      <c r="J41" s="79">
        <v>420.16</v>
      </c>
      <c r="K41" s="209"/>
      <c r="L41" s="210" t="s">
        <v>380</v>
      </c>
      <c r="M41" s="211">
        <f>IF(K41&lt;&gt;"",L41-K41,0)</f>
        <v>0</v>
      </c>
      <c r="N41" s="212">
        <v>420.16</v>
      </c>
      <c r="O41" s="213">
        <f>IF(K41&lt;&gt;"",N41*M41,0)</f>
        <v>0</v>
      </c>
      <c r="P41">
        <f>IF(K41&lt;&gt;"",N41,0)</f>
        <v>0</v>
      </c>
    </row>
    <row r="42" spans="1:16">
      <c r="A42" s="207">
        <v>437</v>
      </c>
      <c r="B42" s="75" t="s">
        <v>380</v>
      </c>
      <c r="C42" s="76" t="s">
        <v>456</v>
      </c>
      <c r="D42" s="77" t="s">
        <v>458</v>
      </c>
      <c r="E42" s="78"/>
      <c r="F42" s="77"/>
      <c r="G42" s="208" t="s">
        <v>80</v>
      </c>
      <c r="H42" s="75"/>
      <c r="I42" s="77"/>
      <c r="J42" s="79">
        <v>79.84</v>
      </c>
      <c r="K42" s="209"/>
      <c r="L42" s="210" t="s">
        <v>380</v>
      </c>
      <c r="M42" s="211">
        <f>IF(K42&lt;&gt;"",L42-K42,0)</f>
        <v>0</v>
      </c>
      <c r="N42" s="212">
        <v>79.84</v>
      </c>
      <c r="O42" s="213">
        <f>IF(K42&lt;&gt;"",N42*M42,0)</f>
        <v>0</v>
      </c>
      <c r="P42">
        <f>IF(K42&lt;&gt;"",N42,0)</f>
        <v>0</v>
      </c>
    </row>
    <row r="43" spans="1:16">
      <c r="A43" s="207">
        <v>438</v>
      </c>
      <c r="B43" s="75" t="s">
        <v>380</v>
      </c>
      <c r="C43" s="76" t="s">
        <v>456</v>
      </c>
      <c r="D43" s="77" t="s">
        <v>459</v>
      </c>
      <c r="E43" s="78"/>
      <c r="F43" s="77"/>
      <c r="G43" s="208" t="s">
        <v>80</v>
      </c>
      <c r="H43" s="75"/>
      <c r="I43" s="77"/>
      <c r="J43" s="79">
        <v>394.85</v>
      </c>
      <c r="K43" s="209"/>
      <c r="L43" s="210" t="s">
        <v>380</v>
      </c>
      <c r="M43" s="211">
        <f>IF(K43&lt;&gt;"",L43-K43,0)</f>
        <v>0</v>
      </c>
      <c r="N43" s="212">
        <v>394.85</v>
      </c>
      <c r="O43" s="213">
        <f>IF(K43&lt;&gt;"",N43*M43,0)</f>
        <v>0</v>
      </c>
      <c r="P43">
        <f>IF(K43&lt;&gt;"",N43,0)</f>
        <v>0</v>
      </c>
    </row>
    <row r="44" spans="1:16">
      <c r="A44" s="207">
        <v>439</v>
      </c>
      <c r="B44" s="75" t="s">
        <v>380</v>
      </c>
      <c r="C44" s="76" t="s">
        <v>456</v>
      </c>
      <c r="D44" s="77" t="s">
        <v>459</v>
      </c>
      <c r="E44" s="78"/>
      <c r="F44" s="77"/>
      <c r="G44" s="208" t="s">
        <v>80</v>
      </c>
      <c r="H44" s="75"/>
      <c r="I44" s="77"/>
      <c r="J44" s="79">
        <v>200</v>
      </c>
      <c r="K44" s="209"/>
      <c r="L44" s="210" t="s">
        <v>380</v>
      </c>
      <c r="M44" s="211">
        <f>IF(K44&lt;&gt;"",L44-K44,0)</f>
        <v>0</v>
      </c>
      <c r="N44" s="212">
        <v>200</v>
      </c>
      <c r="O44" s="213">
        <f>IF(K44&lt;&gt;"",N44*M44,0)</f>
        <v>0</v>
      </c>
      <c r="P44">
        <f>IF(K44&lt;&gt;"",N44,0)</f>
        <v>0</v>
      </c>
    </row>
    <row r="45" spans="1:16">
      <c r="A45" s="207">
        <v>449</v>
      </c>
      <c r="B45" s="75" t="s">
        <v>130</v>
      </c>
      <c r="C45" s="76" t="s">
        <v>460</v>
      </c>
      <c r="D45" s="77" t="s">
        <v>461</v>
      </c>
      <c r="E45" s="78"/>
      <c r="F45" s="77"/>
      <c r="G45" s="208" t="s">
        <v>80</v>
      </c>
      <c r="H45" s="75"/>
      <c r="I45" s="77"/>
      <c r="J45" s="79">
        <v>65.45</v>
      </c>
      <c r="K45" s="209"/>
      <c r="L45" s="210" t="s">
        <v>130</v>
      </c>
      <c r="M45" s="211">
        <f>IF(K45&lt;&gt;"",L45-K45,0)</f>
        <v>0</v>
      </c>
      <c r="N45" s="212">
        <v>65.45</v>
      </c>
      <c r="O45" s="213">
        <f>IF(K45&lt;&gt;"",N45*M45,0)</f>
        <v>0</v>
      </c>
      <c r="P45">
        <f>IF(K45&lt;&gt;"",N45,0)</f>
        <v>0</v>
      </c>
    </row>
    <row r="46" spans="1:16">
      <c r="A46" s="207">
        <v>451</v>
      </c>
      <c r="B46" s="75" t="s">
        <v>130</v>
      </c>
      <c r="C46" s="76" t="s">
        <v>460</v>
      </c>
      <c r="D46" s="77" t="s">
        <v>462</v>
      </c>
      <c r="E46" s="78"/>
      <c r="F46" s="77"/>
      <c r="G46" s="208" t="s">
        <v>80</v>
      </c>
      <c r="H46" s="75"/>
      <c r="I46" s="77"/>
      <c r="J46" s="79">
        <v>293.41000000000003</v>
      </c>
      <c r="K46" s="209"/>
      <c r="L46" s="210" t="s">
        <v>130</v>
      </c>
      <c r="M46" s="211">
        <f>IF(K46&lt;&gt;"",L46-K46,0)</f>
        <v>0</v>
      </c>
      <c r="N46" s="212">
        <v>293.41000000000003</v>
      </c>
      <c r="O46" s="213">
        <f>IF(K46&lt;&gt;"",N46*M46,0)</f>
        <v>0</v>
      </c>
      <c r="P46">
        <f>IF(K46&lt;&gt;"",N46,0)</f>
        <v>0</v>
      </c>
    </row>
    <row r="47" spans="1:16">
      <c r="A47" s="207">
        <v>452</v>
      </c>
      <c r="B47" s="75" t="s">
        <v>130</v>
      </c>
      <c r="C47" s="76" t="s">
        <v>460</v>
      </c>
      <c r="D47" s="77" t="s">
        <v>463</v>
      </c>
      <c r="E47" s="78"/>
      <c r="F47" s="77"/>
      <c r="G47" s="208" t="s">
        <v>80</v>
      </c>
      <c r="H47" s="75"/>
      <c r="I47" s="77"/>
      <c r="J47" s="79">
        <v>65</v>
      </c>
      <c r="K47" s="209"/>
      <c r="L47" s="210" t="s">
        <v>130</v>
      </c>
      <c r="M47" s="211">
        <f>IF(K47&lt;&gt;"",L47-K47,0)</f>
        <v>0</v>
      </c>
      <c r="N47" s="212">
        <v>65</v>
      </c>
      <c r="O47" s="213">
        <f>IF(K47&lt;&gt;"",N47*M47,0)</f>
        <v>0</v>
      </c>
      <c r="P47">
        <f>IF(K47&lt;&gt;"",N47,0)</f>
        <v>0</v>
      </c>
    </row>
    <row r="48" spans="1:16">
      <c r="A48" s="207">
        <v>453</v>
      </c>
      <c r="B48" s="75" t="s">
        <v>130</v>
      </c>
      <c r="C48" s="76" t="s">
        <v>460</v>
      </c>
      <c r="D48" s="77" t="s">
        <v>464</v>
      </c>
      <c r="E48" s="78"/>
      <c r="F48" s="77"/>
      <c r="G48" s="208" t="s">
        <v>80</v>
      </c>
      <c r="H48" s="75"/>
      <c r="I48" s="77"/>
      <c r="J48" s="79">
        <v>60</v>
      </c>
      <c r="K48" s="209"/>
      <c r="L48" s="210" t="s">
        <v>130</v>
      </c>
      <c r="M48" s="211">
        <f>IF(K48&lt;&gt;"",L48-K48,0)</f>
        <v>0</v>
      </c>
      <c r="N48" s="212">
        <v>60</v>
      </c>
      <c r="O48" s="213">
        <f>IF(K48&lt;&gt;"",N48*M48,0)</f>
        <v>0</v>
      </c>
      <c r="P48">
        <f>IF(K48&lt;&gt;"",N48,0)</f>
        <v>0</v>
      </c>
    </row>
    <row r="49" spans="1:16">
      <c r="A49" s="207">
        <v>454</v>
      </c>
      <c r="B49" s="75" t="s">
        <v>130</v>
      </c>
      <c r="C49" s="76" t="s">
        <v>465</v>
      </c>
      <c r="D49" s="77" t="s">
        <v>466</v>
      </c>
      <c r="E49" s="78"/>
      <c r="F49" s="77"/>
      <c r="G49" s="208" t="s">
        <v>80</v>
      </c>
      <c r="H49" s="75"/>
      <c r="I49" s="77"/>
      <c r="J49" s="79">
        <v>1500</v>
      </c>
      <c r="K49" s="209"/>
      <c r="L49" s="210" t="s">
        <v>130</v>
      </c>
      <c r="M49" s="211">
        <f>IF(K49&lt;&gt;"",L49-K49,0)</f>
        <v>0</v>
      </c>
      <c r="N49" s="212">
        <v>1500</v>
      </c>
      <c r="O49" s="213">
        <f>IF(K49&lt;&gt;"",N49*M49,0)</f>
        <v>0</v>
      </c>
      <c r="P49">
        <f>IF(K49&lt;&gt;"",N49,0)</f>
        <v>0</v>
      </c>
    </row>
    <row r="50" spans="1:16">
      <c r="A50" s="207">
        <v>455</v>
      </c>
      <c r="B50" s="75" t="s">
        <v>130</v>
      </c>
      <c r="C50" s="76" t="s">
        <v>467</v>
      </c>
      <c r="D50" s="77" t="s">
        <v>468</v>
      </c>
      <c r="E50" s="78"/>
      <c r="F50" s="77"/>
      <c r="G50" s="208" t="s">
        <v>80</v>
      </c>
      <c r="H50" s="75"/>
      <c r="I50" s="77"/>
      <c r="J50" s="79">
        <v>354</v>
      </c>
      <c r="K50" s="209"/>
      <c r="L50" s="210" t="s">
        <v>130</v>
      </c>
      <c r="M50" s="211">
        <f>IF(K50&lt;&gt;"",L50-K50,0)</f>
        <v>0</v>
      </c>
      <c r="N50" s="212">
        <v>354</v>
      </c>
      <c r="O50" s="213">
        <f>IF(K50&lt;&gt;"",N50*M50,0)</f>
        <v>0</v>
      </c>
      <c r="P50">
        <f>IF(K50&lt;&gt;"",N50,0)</f>
        <v>0</v>
      </c>
    </row>
    <row r="51" spans="1:16">
      <c r="A51" s="207">
        <v>456</v>
      </c>
      <c r="B51" s="75" t="s">
        <v>130</v>
      </c>
      <c r="C51" s="76" t="s">
        <v>469</v>
      </c>
      <c r="D51" s="77" t="s">
        <v>470</v>
      </c>
      <c r="E51" s="78"/>
      <c r="F51" s="77"/>
      <c r="G51" s="208" t="s">
        <v>80</v>
      </c>
      <c r="H51" s="75"/>
      <c r="I51" s="77"/>
      <c r="J51" s="79">
        <v>4239.95</v>
      </c>
      <c r="K51" s="209"/>
      <c r="L51" s="210" t="s">
        <v>130</v>
      </c>
      <c r="M51" s="211">
        <f>IF(K51&lt;&gt;"",L51-K51,0)</f>
        <v>0</v>
      </c>
      <c r="N51" s="212">
        <v>4239.95</v>
      </c>
      <c r="O51" s="213">
        <f>IF(K51&lt;&gt;"",N51*M51,0)</f>
        <v>0</v>
      </c>
      <c r="P51">
        <f>IF(K51&lt;&gt;"",N51,0)</f>
        <v>0</v>
      </c>
    </row>
    <row r="52" spans="1:16">
      <c r="A52" s="207">
        <v>457</v>
      </c>
      <c r="B52" s="75" t="s">
        <v>342</v>
      </c>
      <c r="C52" s="76" t="s">
        <v>471</v>
      </c>
      <c r="D52" s="77" t="s">
        <v>472</v>
      </c>
      <c r="E52" s="78"/>
      <c r="F52" s="77"/>
      <c r="G52" s="208" t="s">
        <v>80</v>
      </c>
      <c r="H52" s="75"/>
      <c r="I52" s="77"/>
      <c r="J52" s="79">
        <v>11.2</v>
      </c>
      <c r="K52" s="209"/>
      <c r="L52" s="210" t="s">
        <v>342</v>
      </c>
      <c r="M52" s="211">
        <f>IF(K52&lt;&gt;"",L52-K52,0)</f>
        <v>0</v>
      </c>
      <c r="N52" s="212">
        <v>11.2</v>
      </c>
      <c r="O52" s="213">
        <f>IF(K52&lt;&gt;"",N52*M52,0)</f>
        <v>0</v>
      </c>
      <c r="P52">
        <f>IF(K52&lt;&gt;"",N52,0)</f>
        <v>0</v>
      </c>
    </row>
    <row r="53" spans="1:16">
      <c r="A53" s="207">
        <v>458</v>
      </c>
      <c r="B53" s="75" t="s">
        <v>342</v>
      </c>
      <c r="C53" s="76" t="s">
        <v>473</v>
      </c>
      <c r="D53" s="77" t="s">
        <v>474</v>
      </c>
      <c r="E53" s="78"/>
      <c r="F53" s="77"/>
      <c r="G53" s="208" t="s">
        <v>80</v>
      </c>
      <c r="H53" s="75"/>
      <c r="I53" s="77"/>
      <c r="J53" s="79">
        <v>738.15</v>
      </c>
      <c r="K53" s="209"/>
      <c r="L53" s="210" t="s">
        <v>342</v>
      </c>
      <c r="M53" s="211">
        <f>IF(K53&lt;&gt;"",L53-K53,0)</f>
        <v>0</v>
      </c>
      <c r="N53" s="212">
        <v>738.15</v>
      </c>
      <c r="O53" s="213">
        <f>IF(K53&lt;&gt;"",N53*M53,0)</f>
        <v>0</v>
      </c>
      <c r="P53">
        <f>IF(K53&lt;&gt;"",N53,0)</f>
        <v>0</v>
      </c>
    </row>
    <row r="54" spans="1:16">
      <c r="A54" s="207">
        <v>459</v>
      </c>
      <c r="B54" s="75" t="s">
        <v>342</v>
      </c>
      <c r="C54" s="76" t="s">
        <v>473</v>
      </c>
      <c r="D54" s="77" t="s">
        <v>474</v>
      </c>
      <c r="E54" s="78"/>
      <c r="F54" s="77"/>
      <c r="G54" s="208" t="s">
        <v>80</v>
      </c>
      <c r="H54" s="75"/>
      <c r="I54" s="77"/>
      <c r="J54" s="79">
        <v>2132.62</v>
      </c>
      <c r="K54" s="209"/>
      <c r="L54" s="210" t="s">
        <v>342</v>
      </c>
      <c r="M54" s="211">
        <f>IF(K54&lt;&gt;"",L54-K54,0)</f>
        <v>0</v>
      </c>
      <c r="N54" s="212">
        <v>2132.62</v>
      </c>
      <c r="O54" s="213">
        <f>IF(K54&lt;&gt;"",N54*M54,0)</f>
        <v>0</v>
      </c>
      <c r="P54">
        <f>IF(K54&lt;&gt;"",N54,0)</f>
        <v>0</v>
      </c>
    </row>
    <row r="55" spans="1:16">
      <c r="A55" s="207">
        <v>460</v>
      </c>
      <c r="B55" s="75" t="s">
        <v>342</v>
      </c>
      <c r="C55" s="76" t="s">
        <v>473</v>
      </c>
      <c r="D55" s="77" t="s">
        <v>474</v>
      </c>
      <c r="E55" s="78"/>
      <c r="F55" s="77"/>
      <c r="G55" s="208" t="s">
        <v>80</v>
      </c>
      <c r="H55" s="75"/>
      <c r="I55" s="77"/>
      <c r="J55" s="79">
        <v>795.95</v>
      </c>
      <c r="K55" s="209"/>
      <c r="L55" s="210" t="s">
        <v>342</v>
      </c>
      <c r="M55" s="211">
        <f>IF(K55&lt;&gt;"",L55-K55,0)</f>
        <v>0</v>
      </c>
      <c r="N55" s="212">
        <v>795.95</v>
      </c>
      <c r="O55" s="213">
        <f>IF(K55&lt;&gt;"",N55*M55,0)</f>
        <v>0</v>
      </c>
      <c r="P55">
        <f>IF(K55&lt;&gt;"",N55,0)</f>
        <v>0</v>
      </c>
    </row>
    <row r="56" spans="1:16">
      <c r="A56" s="207">
        <v>461</v>
      </c>
      <c r="B56" s="75" t="s">
        <v>342</v>
      </c>
      <c r="C56" s="76" t="s">
        <v>473</v>
      </c>
      <c r="D56" s="77" t="s">
        <v>474</v>
      </c>
      <c r="E56" s="78"/>
      <c r="F56" s="77"/>
      <c r="G56" s="208" t="s">
        <v>80</v>
      </c>
      <c r="H56" s="75"/>
      <c r="I56" s="77"/>
      <c r="J56" s="79">
        <v>1014.57</v>
      </c>
      <c r="K56" s="209"/>
      <c r="L56" s="210" t="s">
        <v>342</v>
      </c>
      <c r="M56" s="211">
        <f>IF(K56&lt;&gt;"",L56-K56,0)</f>
        <v>0</v>
      </c>
      <c r="N56" s="212">
        <v>1014.57</v>
      </c>
      <c r="O56" s="213">
        <f>IF(K56&lt;&gt;"",N56*M56,0)</f>
        <v>0</v>
      </c>
      <c r="P56">
        <f>IF(K56&lt;&gt;"",N56,0)</f>
        <v>0</v>
      </c>
    </row>
    <row r="57" spans="1:16">
      <c r="A57" s="207">
        <v>462</v>
      </c>
      <c r="B57" s="75" t="s">
        <v>342</v>
      </c>
      <c r="C57" s="76" t="s">
        <v>473</v>
      </c>
      <c r="D57" s="77" t="s">
        <v>474</v>
      </c>
      <c r="E57" s="78"/>
      <c r="F57" s="77"/>
      <c r="G57" s="208" t="s">
        <v>80</v>
      </c>
      <c r="H57" s="75"/>
      <c r="I57" s="77"/>
      <c r="J57" s="79">
        <v>1791.03</v>
      </c>
      <c r="K57" s="209"/>
      <c r="L57" s="210" t="s">
        <v>342</v>
      </c>
      <c r="M57" s="211">
        <f>IF(K57&lt;&gt;"",L57-K57,0)</f>
        <v>0</v>
      </c>
      <c r="N57" s="212">
        <v>1791.03</v>
      </c>
      <c r="O57" s="213">
        <f>IF(K57&lt;&gt;"",N57*M57,0)</f>
        <v>0</v>
      </c>
      <c r="P57">
        <f>IF(K57&lt;&gt;"",N57,0)</f>
        <v>0</v>
      </c>
    </row>
    <row r="58" spans="1:16">
      <c r="A58" s="207">
        <v>463</v>
      </c>
      <c r="B58" s="75" t="s">
        <v>342</v>
      </c>
      <c r="C58" s="76" t="s">
        <v>473</v>
      </c>
      <c r="D58" s="77" t="s">
        <v>474</v>
      </c>
      <c r="E58" s="78"/>
      <c r="F58" s="77"/>
      <c r="G58" s="208" t="s">
        <v>80</v>
      </c>
      <c r="H58" s="75"/>
      <c r="I58" s="77"/>
      <c r="J58" s="79">
        <v>1429.27</v>
      </c>
      <c r="K58" s="209"/>
      <c r="L58" s="210" t="s">
        <v>342</v>
      </c>
      <c r="M58" s="211">
        <f>IF(K58&lt;&gt;"",L58-K58,0)</f>
        <v>0</v>
      </c>
      <c r="N58" s="212">
        <v>1429.27</v>
      </c>
      <c r="O58" s="213">
        <f>IF(K58&lt;&gt;"",N58*M58,0)</f>
        <v>0</v>
      </c>
      <c r="P58">
        <f>IF(K58&lt;&gt;"",N58,0)</f>
        <v>0</v>
      </c>
    </row>
    <row r="59" spans="1:16">
      <c r="A59" s="207">
        <v>464</v>
      </c>
      <c r="B59" s="75" t="s">
        <v>342</v>
      </c>
      <c r="C59" s="76" t="s">
        <v>475</v>
      </c>
      <c r="D59" s="77" t="s">
        <v>476</v>
      </c>
      <c r="E59" s="78"/>
      <c r="F59" s="77"/>
      <c r="G59" s="208" t="s">
        <v>80</v>
      </c>
      <c r="H59" s="75"/>
      <c r="I59" s="77"/>
      <c r="J59" s="79">
        <v>3171.49</v>
      </c>
      <c r="K59" s="209"/>
      <c r="L59" s="210" t="s">
        <v>342</v>
      </c>
      <c r="M59" s="211">
        <f>IF(K59&lt;&gt;"",L59-K59,0)</f>
        <v>0</v>
      </c>
      <c r="N59" s="212">
        <v>3171.49</v>
      </c>
      <c r="O59" s="213">
        <f>IF(K59&lt;&gt;"",N59*M59,0)</f>
        <v>0</v>
      </c>
      <c r="P59">
        <f>IF(K59&lt;&gt;"",N59,0)</f>
        <v>0</v>
      </c>
    </row>
    <row r="60" spans="1:16">
      <c r="A60" s="207">
        <v>465</v>
      </c>
      <c r="B60" s="75" t="s">
        <v>342</v>
      </c>
      <c r="C60" s="76" t="s">
        <v>475</v>
      </c>
      <c r="D60" s="77" t="s">
        <v>476</v>
      </c>
      <c r="E60" s="78"/>
      <c r="F60" s="77"/>
      <c r="G60" s="208" t="s">
        <v>80</v>
      </c>
      <c r="H60" s="75"/>
      <c r="I60" s="77"/>
      <c r="J60" s="79">
        <v>1934.81</v>
      </c>
      <c r="K60" s="209"/>
      <c r="L60" s="210" t="s">
        <v>342</v>
      </c>
      <c r="M60" s="211">
        <f>IF(K60&lt;&gt;"",L60-K60,0)</f>
        <v>0</v>
      </c>
      <c r="N60" s="212">
        <v>1934.81</v>
      </c>
      <c r="O60" s="213">
        <f>IF(K60&lt;&gt;"",N60*M60,0)</f>
        <v>0</v>
      </c>
      <c r="P60">
        <f>IF(K60&lt;&gt;"",N60,0)</f>
        <v>0</v>
      </c>
    </row>
    <row r="61" spans="1:16">
      <c r="A61" s="207">
        <v>466</v>
      </c>
      <c r="B61" s="75" t="s">
        <v>342</v>
      </c>
      <c r="C61" s="76" t="s">
        <v>475</v>
      </c>
      <c r="D61" s="77" t="s">
        <v>476</v>
      </c>
      <c r="E61" s="78"/>
      <c r="F61" s="77"/>
      <c r="G61" s="208" t="s">
        <v>80</v>
      </c>
      <c r="H61" s="75"/>
      <c r="I61" s="77"/>
      <c r="J61" s="79">
        <v>463.62</v>
      </c>
      <c r="K61" s="209"/>
      <c r="L61" s="210" t="s">
        <v>342</v>
      </c>
      <c r="M61" s="211">
        <f>IF(K61&lt;&gt;"",L61-K61,0)</f>
        <v>0</v>
      </c>
      <c r="N61" s="212">
        <v>463.62</v>
      </c>
      <c r="O61" s="213">
        <f>IF(K61&lt;&gt;"",N61*M61,0)</f>
        <v>0</v>
      </c>
      <c r="P61">
        <f>IF(K61&lt;&gt;"",N61,0)</f>
        <v>0</v>
      </c>
    </row>
    <row r="62" spans="1:16">
      <c r="A62" s="207">
        <v>467</v>
      </c>
      <c r="B62" s="75" t="s">
        <v>342</v>
      </c>
      <c r="C62" s="76" t="s">
        <v>475</v>
      </c>
      <c r="D62" s="77" t="s">
        <v>476</v>
      </c>
      <c r="E62" s="78"/>
      <c r="F62" s="77"/>
      <c r="G62" s="208" t="s">
        <v>80</v>
      </c>
      <c r="H62" s="75"/>
      <c r="I62" s="77"/>
      <c r="J62" s="79">
        <v>738.06</v>
      </c>
      <c r="K62" s="209"/>
      <c r="L62" s="210" t="s">
        <v>342</v>
      </c>
      <c r="M62" s="211">
        <f>IF(K62&lt;&gt;"",L62-K62,0)</f>
        <v>0</v>
      </c>
      <c r="N62" s="212">
        <v>738.06</v>
      </c>
      <c r="O62" s="213">
        <f>IF(K62&lt;&gt;"",N62*M62,0)</f>
        <v>0</v>
      </c>
      <c r="P62">
        <f>IF(K62&lt;&gt;"",N62,0)</f>
        <v>0</v>
      </c>
    </row>
    <row r="63" spans="1:16">
      <c r="A63" s="207">
        <v>468</v>
      </c>
      <c r="B63" s="75" t="s">
        <v>342</v>
      </c>
      <c r="C63" s="76" t="s">
        <v>473</v>
      </c>
      <c r="D63" s="77" t="s">
        <v>477</v>
      </c>
      <c r="E63" s="78"/>
      <c r="F63" s="77"/>
      <c r="G63" s="208" t="s">
        <v>80</v>
      </c>
      <c r="H63" s="75"/>
      <c r="I63" s="77"/>
      <c r="J63" s="79">
        <v>751.85</v>
      </c>
      <c r="K63" s="209"/>
      <c r="L63" s="210" t="s">
        <v>342</v>
      </c>
      <c r="M63" s="211">
        <f>IF(K63&lt;&gt;"",L63-K63,0)</f>
        <v>0</v>
      </c>
      <c r="N63" s="212">
        <v>751.85</v>
      </c>
      <c r="O63" s="213">
        <f>IF(K63&lt;&gt;"",N63*M63,0)</f>
        <v>0</v>
      </c>
      <c r="P63">
        <f>IF(K63&lt;&gt;"",N63,0)</f>
        <v>0</v>
      </c>
    </row>
    <row r="64" spans="1:16">
      <c r="A64" s="207">
        <v>469</v>
      </c>
      <c r="B64" s="75" t="s">
        <v>342</v>
      </c>
      <c r="C64" s="76" t="s">
        <v>473</v>
      </c>
      <c r="D64" s="77" t="s">
        <v>477</v>
      </c>
      <c r="E64" s="78"/>
      <c r="F64" s="77"/>
      <c r="G64" s="208" t="s">
        <v>80</v>
      </c>
      <c r="H64" s="75"/>
      <c r="I64" s="77"/>
      <c r="J64" s="79">
        <v>2192.54</v>
      </c>
      <c r="K64" s="209"/>
      <c r="L64" s="210" t="s">
        <v>342</v>
      </c>
      <c r="M64" s="211">
        <f>IF(K64&lt;&gt;"",L64-K64,0)</f>
        <v>0</v>
      </c>
      <c r="N64" s="212">
        <v>2192.54</v>
      </c>
      <c r="O64" s="213">
        <f>IF(K64&lt;&gt;"",N64*M64,0)</f>
        <v>0</v>
      </c>
      <c r="P64">
        <f>IF(K64&lt;&gt;"",N64,0)</f>
        <v>0</v>
      </c>
    </row>
    <row r="65" spans="1:16">
      <c r="A65" s="207">
        <v>470</v>
      </c>
      <c r="B65" s="75" t="s">
        <v>342</v>
      </c>
      <c r="C65" s="76" t="s">
        <v>473</v>
      </c>
      <c r="D65" s="77" t="s">
        <v>477</v>
      </c>
      <c r="E65" s="78"/>
      <c r="F65" s="77"/>
      <c r="G65" s="208" t="s">
        <v>80</v>
      </c>
      <c r="H65" s="75"/>
      <c r="I65" s="77"/>
      <c r="J65" s="79">
        <v>813.55</v>
      </c>
      <c r="K65" s="209"/>
      <c r="L65" s="210" t="s">
        <v>342</v>
      </c>
      <c r="M65" s="211">
        <f>IF(K65&lt;&gt;"",L65-K65,0)</f>
        <v>0</v>
      </c>
      <c r="N65" s="212">
        <v>813.55</v>
      </c>
      <c r="O65" s="213">
        <f>IF(K65&lt;&gt;"",N65*M65,0)</f>
        <v>0</v>
      </c>
      <c r="P65">
        <f>IF(K65&lt;&gt;"",N65,0)</f>
        <v>0</v>
      </c>
    </row>
    <row r="66" spans="1:16">
      <c r="A66" s="207">
        <v>471</v>
      </c>
      <c r="B66" s="75" t="s">
        <v>342</v>
      </c>
      <c r="C66" s="76" t="s">
        <v>473</v>
      </c>
      <c r="D66" s="77" t="s">
        <v>477</v>
      </c>
      <c r="E66" s="78"/>
      <c r="F66" s="77"/>
      <c r="G66" s="208" t="s">
        <v>80</v>
      </c>
      <c r="H66" s="75"/>
      <c r="I66" s="77"/>
      <c r="J66" s="79">
        <v>1000.87</v>
      </c>
      <c r="K66" s="209"/>
      <c r="L66" s="210" t="s">
        <v>342</v>
      </c>
      <c r="M66" s="211">
        <f>IF(K66&lt;&gt;"",L66-K66,0)</f>
        <v>0</v>
      </c>
      <c r="N66" s="212">
        <v>1000.87</v>
      </c>
      <c r="O66" s="213">
        <f>IF(K66&lt;&gt;"",N66*M66,0)</f>
        <v>0</v>
      </c>
      <c r="P66">
        <f>IF(K66&lt;&gt;"",N66,0)</f>
        <v>0</v>
      </c>
    </row>
    <row r="67" spans="1:16">
      <c r="A67" s="207">
        <v>472</v>
      </c>
      <c r="B67" s="75" t="s">
        <v>342</v>
      </c>
      <c r="C67" s="76" t="s">
        <v>473</v>
      </c>
      <c r="D67" s="77" t="s">
        <v>477</v>
      </c>
      <c r="E67" s="78"/>
      <c r="F67" s="77"/>
      <c r="G67" s="208" t="s">
        <v>80</v>
      </c>
      <c r="H67" s="75"/>
      <c r="I67" s="77"/>
      <c r="J67" s="79">
        <v>1731.11</v>
      </c>
      <c r="K67" s="209"/>
      <c r="L67" s="210" t="s">
        <v>342</v>
      </c>
      <c r="M67" s="211">
        <f>IF(K67&lt;&gt;"",L67-K67,0)</f>
        <v>0</v>
      </c>
      <c r="N67" s="212">
        <v>1731.11</v>
      </c>
      <c r="O67" s="213">
        <f>IF(K67&lt;&gt;"",N67*M67,0)</f>
        <v>0</v>
      </c>
      <c r="P67">
        <f>IF(K67&lt;&gt;"",N67,0)</f>
        <v>0</v>
      </c>
    </row>
    <row r="68" spans="1:16">
      <c r="A68" s="207">
        <v>473</v>
      </c>
      <c r="B68" s="75" t="s">
        <v>342</v>
      </c>
      <c r="C68" s="76" t="s">
        <v>473</v>
      </c>
      <c r="D68" s="77" t="s">
        <v>477</v>
      </c>
      <c r="E68" s="78"/>
      <c r="F68" s="77"/>
      <c r="G68" s="208" t="s">
        <v>80</v>
      </c>
      <c r="H68" s="75"/>
      <c r="I68" s="77"/>
      <c r="J68" s="79">
        <v>1411.67</v>
      </c>
      <c r="K68" s="209"/>
      <c r="L68" s="210" t="s">
        <v>342</v>
      </c>
      <c r="M68" s="211">
        <f>IF(K68&lt;&gt;"",L68-K68,0)</f>
        <v>0</v>
      </c>
      <c r="N68" s="212">
        <v>1411.67</v>
      </c>
      <c r="O68" s="213">
        <f>IF(K68&lt;&gt;"",N68*M68,0)</f>
        <v>0</v>
      </c>
      <c r="P68">
        <f>IF(K68&lt;&gt;"",N68,0)</f>
        <v>0</v>
      </c>
    </row>
    <row r="69" spans="1:16">
      <c r="A69" s="207">
        <v>474</v>
      </c>
      <c r="B69" s="75" t="s">
        <v>342</v>
      </c>
      <c r="C69" s="76" t="s">
        <v>475</v>
      </c>
      <c r="D69" s="77" t="s">
        <v>477</v>
      </c>
      <c r="E69" s="78"/>
      <c r="F69" s="77"/>
      <c r="G69" s="208" t="s">
        <v>80</v>
      </c>
      <c r="H69" s="75"/>
      <c r="I69" s="77"/>
      <c r="J69" s="79">
        <v>3244.43</v>
      </c>
      <c r="K69" s="209"/>
      <c r="L69" s="210" t="s">
        <v>342</v>
      </c>
      <c r="M69" s="211">
        <f>IF(K69&lt;&gt;"",L69-K69,0)</f>
        <v>0</v>
      </c>
      <c r="N69" s="212">
        <v>3244.43</v>
      </c>
      <c r="O69" s="213">
        <f>IF(K69&lt;&gt;"",N69*M69,0)</f>
        <v>0</v>
      </c>
      <c r="P69">
        <f>IF(K69&lt;&gt;"",N69,0)</f>
        <v>0</v>
      </c>
    </row>
    <row r="70" spans="1:16">
      <c r="A70" s="207">
        <v>475</v>
      </c>
      <c r="B70" s="75" t="s">
        <v>342</v>
      </c>
      <c r="C70" s="76" t="s">
        <v>475</v>
      </c>
      <c r="D70" s="77" t="s">
        <v>477</v>
      </c>
      <c r="E70" s="78"/>
      <c r="F70" s="77"/>
      <c r="G70" s="208" t="s">
        <v>80</v>
      </c>
      <c r="H70" s="75"/>
      <c r="I70" s="77"/>
      <c r="J70" s="79">
        <v>1979.99</v>
      </c>
      <c r="K70" s="209"/>
      <c r="L70" s="210" t="s">
        <v>342</v>
      </c>
      <c r="M70" s="211">
        <f>IF(K70&lt;&gt;"",L70-K70,0)</f>
        <v>0</v>
      </c>
      <c r="N70" s="212">
        <v>1979.99</v>
      </c>
      <c r="O70" s="213">
        <f>IF(K70&lt;&gt;"",N70*M70,0)</f>
        <v>0</v>
      </c>
      <c r="P70">
        <f>IF(K70&lt;&gt;"",N70,0)</f>
        <v>0</v>
      </c>
    </row>
    <row r="71" spans="1:16">
      <c r="A71" s="207">
        <v>476</v>
      </c>
      <c r="B71" s="75" t="s">
        <v>342</v>
      </c>
      <c r="C71" s="76" t="s">
        <v>475</v>
      </c>
      <c r="D71" s="77" t="s">
        <v>477</v>
      </c>
      <c r="E71" s="78"/>
      <c r="F71" s="77"/>
      <c r="G71" s="208" t="s">
        <v>80</v>
      </c>
      <c r="H71" s="75"/>
      <c r="I71" s="77"/>
      <c r="J71" s="79">
        <v>390.68</v>
      </c>
      <c r="K71" s="209"/>
      <c r="L71" s="210" t="s">
        <v>342</v>
      </c>
      <c r="M71" s="211">
        <f>IF(K71&lt;&gt;"",L71-K71,0)</f>
        <v>0</v>
      </c>
      <c r="N71" s="212">
        <v>390.68</v>
      </c>
      <c r="O71" s="213">
        <f>IF(K71&lt;&gt;"",N71*M71,0)</f>
        <v>0</v>
      </c>
      <c r="P71">
        <f>IF(K71&lt;&gt;"",N71,0)</f>
        <v>0</v>
      </c>
    </row>
    <row r="72" spans="1:16">
      <c r="A72" s="207">
        <v>477</v>
      </c>
      <c r="B72" s="75" t="s">
        <v>342</v>
      </c>
      <c r="C72" s="76" t="s">
        <v>475</v>
      </c>
      <c r="D72" s="77" t="s">
        <v>477</v>
      </c>
      <c r="E72" s="78"/>
      <c r="F72" s="77"/>
      <c r="G72" s="208" t="s">
        <v>80</v>
      </c>
      <c r="H72" s="75"/>
      <c r="I72" s="77"/>
      <c r="J72" s="79">
        <v>692.88</v>
      </c>
      <c r="K72" s="209"/>
      <c r="L72" s="210" t="s">
        <v>342</v>
      </c>
      <c r="M72" s="211">
        <f>IF(K72&lt;&gt;"",L72-K72,0)</f>
        <v>0</v>
      </c>
      <c r="N72" s="212">
        <v>692.88</v>
      </c>
      <c r="O72" s="213">
        <f>IF(K72&lt;&gt;"",N72*M72,0)</f>
        <v>0</v>
      </c>
      <c r="P72">
        <f>IF(K72&lt;&gt;"",N72,0)</f>
        <v>0</v>
      </c>
    </row>
    <row r="73" spans="1:16">
      <c r="A73" s="207">
        <v>478</v>
      </c>
      <c r="B73" s="75" t="s">
        <v>342</v>
      </c>
      <c r="C73" s="76" t="s">
        <v>478</v>
      </c>
      <c r="D73" s="77" t="s">
        <v>479</v>
      </c>
      <c r="E73" s="78"/>
      <c r="F73" s="77"/>
      <c r="G73" s="208" t="s">
        <v>80</v>
      </c>
      <c r="H73" s="75"/>
      <c r="I73" s="77"/>
      <c r="J73" s="79">
        <v>3415.85</v>
      </c>
      <c r="K73" s="209"/>
      <c r="L73" s="210" t="s">
        <v>342</v>
      </c>
      <c r="M73" s="211">
        <f>IF(K73&lt;&gt;"",L73-K73,0)</f>
        <v>0</v>
      </c>
      <c r="N73" s="212">
        <v>3415.85</v>
      </c>
      <c r="O73" s="213">
        <f>IF(K73&lt;&gt;"",N73*M73,0)</f>
        <v>0</v>
      </c>
      <c r="P73">
        <f>IF(K73&lt;&gt;"",N73,0)</f>
        <v>0</v>
      </c>
    </row>
    <row r="74" spans="1:16">
      <c r="A74" s="207">
        <v>479</v>
      </c>
      <c r="B74" s="75" t="s">
        <v>342</v>
      </c>
      <c r="C74" s="76" t="s">
        <v>478</v>
      </c>
      <c r="D74" s="77" t="s">
        <v>479</v>
      </c>
      <c r="E74" s="78"/>
      <c r="F74" s="77"/>
      <c r="G74" s="208" t="s">
        <v>80</v>
      </c>
      <c r="H74" s="75"/>
      <c r="I74" s="77"/>
      <c r="J74" s="79">
        <v>1.85</v>
      </c>
      <c r="K74" s="209"/>
      <c r="L74" s="210" t="s">
        <v>342</v>
      </c>
      <c r="M74" s="211">
        <f>IF(K74&lt;&gt;"",L74-K74,0)</f>
        <v>0</v>
      </c>
      <c r="N74" s="212">
        <v>1.85</v>
      </c>
      <c r="O74" s="213">
        <f>IF(K74&lt;&gt;"",N74*M74,0)</f>
        <v>0</v>
      </c>
      <c r="P74">
        <f>IF(K74&lt;&gt;"",N74,0)</f>
        <v>0</v>
      </c>
    </row>
    <row r="75" spans="1:16">
      <c r="A75" s="207">
        <v>480</v>
      </c>
      <c r="B75" s="75" t="s">
        <v>342</v>
      </c>
      <c r="C75" s="76" t="s">
        <v>478</v>
      </c>
      <c r="D75" s="77" t="s">
        <v>480</v>
      </c>
      <c r="E75" s="78"/>
      <c r="F75" s="77"/>
      <c r="G75" s="208" t="s">
        <v>80</v>
      </c>
      <c r="H75" s="75"/>
      <c r="I75" s="77"/>
      <c r="J75" s="79">
        <v>3344.77</v>
      </c>
      <c r="K75" s="209"/>
      <c r="L75" s="210" t="s">
        <v>342</v>
      </c>
      <c r="M75" s="211">
        <f>IF(K75&lt;&gt;"",L75-K75,0)</f>
        <v>0</v>
      </c>
      <c r="N75" s="212">
        <v>3344.77</v>
      </c>
      <c r="O75" s="213">
        <f>IF(K75&lt;&gt;"",N75*M75,0)</f>
        <v>0</v>
      </c>
      <c r="P75">
        <f>IF(K75&lt;&gt;"",N75,0)</f>
        <v>0</v>
      </c>
    </row>
    <row r="76" spans="1:16">
      <c r="A76" s="207">
        <v>481</v>
      </c>
      <c r="B76" s="75" t="s">
        <v>342</v>
      </c>
      <c r="C76" s="76" t="s">
        <v>478</v>
      </c>
      <c r="D76" s="77" t="s">
        <v>480</v>
      </c>
      <c r="E76" s="78"/>
      <c r="F76" s="77"/>
      <c r="G76" s="208" t="s">
        <v>80</v>
      </c>
      <c r="H76" s="75"/>
      <c r="I76" s="77"/>
      <c r="J76" s="79">
        <v>72.930000000000007</v>
      </c>
      <c r="K76" s="209"/>
      <c r="L76" s="210" t="s">
        <v>342</v>
      </c>
      <c r="M76" s="211">
        <f>IF(K76&lt;&gt;"",L76-K76,0)</f>
        <v>0</v>
      </c>
      <c r="N76" s="212">
        <v>72.930000000000007</v>
      </c>
      <c r="O76" s="213">
        <f>IF(K76&lt;&gt;"",N76*M76,0)</f>
        <v>0</v>
      </c>
      <c r="P76">
        <f>IF(K76&lt;&gt;"",N76,0)</f>
        <v>0</v>
      </c>
    </row>
    <row r="77" spans="1:16">
      <c r="A77" s="207">
        <v>482</v>
      </c>
      <c r="B77" s="75" t="s">
        <v>342</v>
      </c>
      <c r="C77" s="76" t="s">
        <v>422</v>
      </c>
      <c r="D77" s="77" t="s">
        <v>481</v>
      </c>
      <c r="E77" s="78"/>
      <c r="F77" s="77"/>
      <c r="G77" s="208" t="s">
        <v>80</v>
      </c>
      <c r="H77" s="75"/>
      <c r="I77" s="77"/>
      <c r="J77" s="79">
        <v>296</v>
      </c>
      <c r="K77" s="209"/>
      <c r="L77" s="210" t="s">
        <v>342</v>
      </c>
      <c r="M77" s="211">
        <f>IF(K77&lt;&gt;"",L77-K77,0)</f>
        <v>0</v>
      </c>
      <c r="N77" s="212">
        <v>296</v>
      </c>
      <c r="O77" s="213">
        <f>IF(K77&lt;&gt;"",N77*M77,0)</f>
        <v>0</v>
      </c>
      <c r="P77">
        <f>IF(K77&lt;&gt;"",N77,0)</f>
        <v>0</v>
      </c>
    </row>
    <row r="78" spans="1:16">
      <c r="A78" s="207"/>
      <c r="B78" s="75"/>
      <c r="C78" s="76"/>
      <c r="D78" s="77"/>
      <c r="E78" s="78"/>
      <c r="F78" s="77"/>
      <c r="G78" s="208"/>
      <c r="H78" s="75"/>
      <c r="I78" s="77"/>
      <c r="J78" s="79"/>
      <c r="K78" s="214"/>
      <c r="L78" s="215"/>
      <c r="M78" s="216"/>
      <c r="N78" s="217"/>
      <c r="O78" s="218"/>
    </row>
    <row r="79" spans="1:16">
      <c r="A79" s="207"/>
      <c r="B79" s="75"/>
      <c r="C79" s="76"/>
      <c r="D79" s="77"/>
      <c r="E79" s="78"/>
      <c r="F79" s="77"/>
      <c r="G79" s="208"/>
      <c r="H79" s="75"/>
      <c r="I79" s="77"/>
      <c r="J79" s="79"/>
      <c r="K79" s="214"/>
      <c r="L79" s="215"/>
      <c r="M79" s="219" t="s">
        <v>482</v>
      </c>
      <c r="N79" s="220">
        <f>SUM(P8:P77)</f>
        <v>0</v>
      </c>
      <c r="O79" s="221">
        <f>SUM(O8:O77)</f>
        <v>0</v>
      </c>
    </row>
    <row r="80" spans="1:16">
      <c r="A80" s="207"/>
      <c r="B80" s="75"/>
      <c r="C80" s="76"/>
      <c r="D80" s="77"/>
      <c r="E80" s="78"/>
      <c r="F80" s="77"/>
      <c r="G80" s="208"/>
      <c r="H80" s="75"/>
      <c r="I80" s="77"/>
      <c r="J80" s="79"/>
      <c r="K80" s="214"/>
      <c r="L80" s="215"/>
      <c r="M80" s="219" t="s">
        <v>483</v>
      </c>
      <c r="N80" s="220"/>
      <c r="O80" s="221">
        <f>IF(N79&lt;&gt;0,O79/N79,0)</f>
        <v>0</v>
      </c>
    </row>
    <row r="81" spans="1:15">
      <c r="A81" s="207"/>
      <c r="B81" s="75"/>
      <c r="C81" s="76"/>
      <c r="D81" s="77"/>
      <c r="E81" s="78"/>
      <c r="F81" s="77"/>
      <c r="G81" s="208"/>
      <c r="H81" s="75"/>
      <c r="I81" s="77"/>
      <c r="J81" s="79"/>
      <c r="K81" s="214"/>
      <c r="L81" s="215"/>
      <c r="M81" s="219"/>
      <c r="N81" s="220"/>
      <c r="O81" s="221"/>
    </row>
    <row r="82" spans="1:15">
      <c r="A82" s="207"/>
      <c r="B82" s="75"/>
      <c r="C82" s="76"/>
      <c r="D82" s="77"/>
      <c r="E82" s="78"/>
      <c r="F82" s="77"/>
      <c r="G82" s="208"/>
      <c r="H82" s="75"/>
      <c r="I82" s="77"/>
      <c r="J82" s="79"/>
      <c r="K82" s="214"/>
      <c r="L82" s="215"/>
      <c r="M82" s="219" t="s">
        <v>403</v>
      </c>
      <c r="N82" s="220">
        <f>FattureTempi!AG90</f>
        <v>144177.19999999992</v>
      </c>
      <c r="O82" s="221">
        <f>FattureTempi!AH90</f>
        <v>12764818.260000002</v>
      </c>
    </row>
    <row r="83" spans="1:15">
      <c r="A83" s="207"/>
      <c r="B83" s="75"/>
      <c r="C83" s="76"/>
      <c r="D83" s="77"/>
      <c r="E83" s="78"/>
      <c r="F83" s="77"/>
      <c r="G83" s="208"/>
      <c r="H83" s="75"/>
      <c r="I83" s="77"/>
      <c r="J83" s="79"/>
      <c r="K83" s="214"/>
      <c r="L83" s="215"/>
      <c r="M83" s="219" t="s">
        <v>404</v>
      </c>
      <c r="N83" s="220"/>
      <c r="O83" s="221">
        <f>FattureTempi!AH91</f>
        <v>88.535623246948958</v>
      </c>
    </row>
    <row r="84" spans="1:15">
      <c r="A84" s="207"/>
      <c r="B84" s="75"/>
      <c r="C84" s="76"/>
      <c r="D84" s="77"/>
      <c r="E84" s="78"/>
      <c r="F84" s="77"/>
      <c r="G84" s="208"/>
      <c r="H84" s="75"/>
      <c r="I84" s="77"/>
      <c r="J84" s="79"/>
      <c r="K84" s="214"/>
      <c r="L84" s="215"/>
      <c r="M84" s="219"/>
      <c r="N84" s="220"/>
      <c r="O84" s="221"/>
    </row>
    <row r="85" spans="1:15">
      <c r="A85" s="207"/>
      <c r="B85" s="75"/>
      <c r="C85" s="76"/>
      <c r="D85" s="77"/>
      <c r="E85" s="78"/>
      <c r="F85" s="77"/>
      <c r="G85" s="208"/>
      <c r="H85" s="75"/>
      <c r="I85" s="77"/>
      <c r="J85" s="79"/>
      <c r="K85" s="214"/>
      <c r="L85" s="215"/>
      <c r="M85" s="222" t="s">
        <v>484</v>
      </c>
      <c r="N85" s="223">
        <f>N82+N79</f>
        <v>144177.19999999992</v>
      </c>
      <c r="O85" s="224">
        <f>O82+O79</f>
        <v>12764818.260000002</v>
      </c>
    </row>
    <row r="86" spans="1:15">
      <c r="A86" s="207"/>
      <c r="B86" s="75"/>
      <c r="C86" s="76"/>
      <c r="D86" s="77"/>
      <c r="E86" s="78"/>
      <c r="F86" s="77"/>
      <c r="G86" s="208"/>
      <c r="H86" s="75"/>
      <c r="I86" s="77"/>
      <c r="J86" s="79"/>
      <c r="K86" s="214"/>
      <c r="L86" s="215"/>
      <c r="M86" s="222" t="s">
        <v>485</v>
      </c>
      <c r="N86" s="223"/>
      <c r="O86" s="224">
        <f>(O85/N85)</f>
        <v>88.535623246948958</v>
      </c>
    </row>
    <row r="87" spans="1:15">
      <c r="O87" s="135"/>
    </row>
    <row r="88" spans="1:15">
      <c r="I88" s="6"/>
      <c r="J88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2020-05-05T09:06:13Z</dcterms:modified>
</cp:coreProperties>
</file>