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3" activeTab="3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r:id="rId4"/>
    <sheet name="MandatiTempi" sheetId="5" r:id="rId5"/>
    <sheet name="Debiti" sheetId="7" state="hidden" r:id="rId6"/>
  </sheets>
  <definedNames>
    <definedName name="_xlnm.Print_Area" localSheetId="5">Debiti!$A$1:$AB$69</definedName>
    <definedName name="_xlnm.Print_Area" localSheetId="3">FattureTempi!$A$1:$AI$133</definedName>
  </definedNames>
  <calcPr calcId="125725"/>
</workbook>
</file>

<file path=xl/calcChain.xml><?xml version="1.0" encoding="utf-8"?>
<calcChain xmlns="http://schemas.openxmlformats.org/spreadsheetml/2006/main">
  <c r="N51" i="5"/>
  <c r="O49"/>
  <c r="O48"/>
  <c r="O51" s="1"/>
  <c r="O52" s="1"/>
  <c r="N48"/>
  <c r="O46"/>
  <c r="O45"/>
  <c r="N45"/>
  <c r="P43"/>
  <c r="O43"/>
  <c r="M43"/>
  <c r="P42"/>
  <c r="O42"/>
  <c r="M42"/>
  <c r="P41"/>
  <c r="O41"/>
  <c r="M41"/>
  <c r="P40"/>
  <c r="O40"/>
  <c r="M40"/>
  <c r="P39"/>
  <c r="O39"/>
  <c r="M39"/>
  <c r="P38"/>
  <c r="O38"/>
  <c r="M38"/>
  <c r="P37"/>
  <c r="O37"/>
  <c r="M37"/>
  <c r="P36"/>
  <c r="O36"/>
  <c r="M36"/>
  <c r="P35"/>
  <c r="O35"/>
  <c r="M35"/>
  <c r="P34"/>
  <c r="O34"/>
  <c r="M34"/>
  <c r="P33"/>
  <c r="O33"/>
  <c r="M33"/>
  <c r="P32"/>
  <c r="O32"/>
  <c r="M32"/>
  <c r="P31"/>
  <c r="O31"/>
  <c r="M31"/>
  <c r="P30"/>
  <c r="O30"/>
  <c r="M30"/>
  <c r="P29"/>
  <c r="O29"/>
  <c r="M29"/>
  <c r="P28"/>
  <c r="O28"/>
  <c r="M28"/>
  <c r="P27"/>
  <c r="O27"/>
  <c r="M27"/>
  <c r="P26"/>
  <c r="O26"/>
  <c r="M26"/>
  <c r="P25"/>
  <c r="O25"/>
  <c r="M25"/>
  <c r="P24"/>
  <c r="O24"/>
  <c r="M24"/>
  <c r="P23"/>
  <c r="O23"/>
  <c r="M23"/>
  <c r="P22"/>
  <c r="O22"/>
  <c r="M22"/>
  <c r="P21"/>
  <c r="O21"/>
  <c r="M21"/>
  <c r="P20"/>
  <c r="O20"/>
  <c r="M20"/>
  <c r="P19"/>
  <c r="O19"/>
  <c r="M19"/>
  <c r="P18"/>
  <c r="O18"/>
  <c r="M18"/>
  <c r="P17"/>
  <c r="O17"/>
  <c r="M17"/>
  <c r="P16"/>
  <c r="O16"/>
  <c r="M16"/>
  <c r="P15"/>
  <c r="O15"/>
  <c r="M15"/>
  <c r="P14"/>
  <c r="O14"/>
  <c r="M14"/>
  <c r="P13"/>
  <c r="O13"/>
  <c r="M13"/>
  <c r="P12"/>
  <c r="O12"/>
  <c r="M12"/>
  <c r="P11"/>
  <c r="O11"/>
  <c r="M11"/>
  <c r="P10"/>
  <c r="O10"/>
  <c r="M10"/>
  <c r="P9"/>
  <c r="O9"/>
  <c r="M9"/>
  <c r="P8"/>
  <c r="O8"/>
  <c r="M8"/>
  <c r="AH74" i="6"/>
  <c r="AH73"/>
  <c r="AG73"/>
  <c r="AH71"/>
  <c r="AG71"/>
  <c r="AF71"/>
  <c r="J71"/>
  <c r="AH70"/>
  <c r="AG70"/>
  <c r="AF70"/>
  <c r="J70"/>
  <c r="AH69"/>
  <c r="AG69"/>
  <c r="AF69"/>
  <c r="J69"/>
  <c r="AH68"/>
  <c r="AG68"/>
  <c r="AF68"/>
  <c r="J68"/>
  <c r="AH67"/>
  <c r="AG67"/>
  <c r="AF67"/>
  <c r="J67"/>
  <c r="AH66"/>
  <c r="AG66"/>
  <c r="AF66"/>
  <c r="J66"/>
  <c r="AH65"/>
  <c r="AG65"/>
  <c r="AF65"/>
  <c r="J65"/>
  <c r="AH64"/>
  <c r="AG64"/>
  <c r="AF64"/>
  <c r="J64"/>
  <c r="AH63"/>
  <c r="AG63"/>
  <c r="AF63"/>
  <c r="J63"/>
  <c r="AH62"/>
  <c r="AG62"/>
  <c r="AF62"/>
  <c r="J62"/>
  <c r="AH61"/>
  <c r="AG61"/>
  <c r="AF61"/>
  <c r="J61"/>
  <c r="AH60"/>
  <c r="AG60"/>
  <c r="AF60"/>
  <c r="J60"/>
  <c r="AH59"/>
  <c r="AG59"/>
  <c r="AF59"/>
  <c r="J59"/>
  <c r="AH58"/>
  <c r="AG58"/>
  <c r="AF58"/>
  <c r="J58"/>
  <c r="AH57"/>
  <c r="AG57"/>
  <c r="AF57"/>
  <c r="J57"/>
  <c r="AH56"/>
  <c r="AG56"/>
  <c r="AF56"/>
  <c r="J56"/>
  <c r="AH55"/>
  <c r="AG55"/>
  <c r="AF55"/>
  <c r="J55"/>
  <c r="AH54"/>
  <c r="AG54"/>
  <c r="AF54"/>
  <c r="J54"/>
  <c r="AH53"/>
  <c r="AG53"/>
  <c r="AF53"/>
  <c r="J53"/>
  <c r="AH52"/>
  <c r="AG52"/>
  <c r="AF52"/>
  <c r="J52"/>
  <c r="AH51"/>
  <c r="AG51"/>
  <c r="AF51"/>
  <c r="J51"/>
  <c r="AH50"/>
  <c r="AG50"/>
  <c r="AF50"/>
  <c r="J50"/>
  <c r="AH49"/>
  <c r="AG49"/>
  <c r="AF49"/>
  <c r="J49"/>
  <c r="AH48"/>
  <c r="AG48"/>
  <c r="AF48"/>
  <c r="J48"/>
  <c r="AH47"/>
  <c r="AG47"/>
  <c r="AF47"/>
  <c r="J47"/>
  <c r="AH46"/>
  <c r="AG46"/>
  <c r="AF46"/>
  <c r="J46"/>
  <c r="AH45"/>
  <c r="AG45"/>
  <c r="AF45"/>
  <c r="J45"/>
  <c r="AH44"/>
  <c r="AG44"/>
  <c r="AF44"/>
  <c r="J44"/>
  <c r="AH43"/>
  <c r="AG43"/>
  <c r="AF43"/>
  <c r="J43"/>
  <c r="AH42"/>
  <c r="AG42"/>
  <c r="AF42"/>
  <c r="J42"/>
  <c r="AH41"/>
  <c r="AG41"/>
  <c r="AF41"/>
  <c r="J41"/>
  <c r="AH40"/>
  <c r="AG40"/>
  <c r="AF40"/>
  <c r="J40"/>
  <c r="AH39"/>
  <c r="AG39"/>
  <c r="AF39"/>
  <c r="J39"/>
  <c r="AH38"/>
  <c r="AG38"/>
  <c r="AF38"/>
  <c r="J38"/>
  <c r="AH37"/>
  <c r="AG37"/>
  <c r="AF37"/>
  <c r="J37"/>
  <c r="AH36"/>
  <c r="AG36"/>
  <c r="AF36"/>
  <c r="J36"/>
  <c r="AH35"/>
  <c r="AG35"/>
  <c r="AF35"/>
  <c r="J35"/>
  <c r="AH34"/>
  <c r="AG34"/>
  <c r="AF34"/>
  <c r="J34"/>
  <c r="AH33"/>
  <c r="AG33"/>
  <c r="AF33"/>
  <c r="J33"/>
  <c r="AH32"/>
  <c r="AG32"/>
  <c r="AF32"/>
  <c r="J32"/>
  <c r="AH31"/>
  <c r="AG31"/>
  <c r="AF31"/>
  <c r="J31"/>
  <c r="AH30"/>
  <c r="AG30"/>
  <c r="AF30"/>
  <c r="J30"/>
  <c r="AH29"/>
  <c r="AG29"/>
  <c r="AF29"/>
  <c r="J29"/>
  <c r="AH28"/>
  <c r="AG28"/>
  <c r="AF28"/>
  <c r="J28"/>
  <c r="AH27"/>
  <c r="AG27"/>
  <c r="AF27"/>
  <c r="J27"/>
  <c r="AH26"/>
  <c r="AG26"/>
  <c r="AF26"/>
  <c r="J26"/>
  <c r="AH25"/>
  <c r="AG25"/>
  <c r="AF25"/>
  <c r="J25"/>
  <c r="AH24"/>
  <c r="AG24"/>
  <c r="AF24"/>
  <c r="J24"/>
  <c r="AH23"/>
  <c r="AG23"/>
  <c r="AF23"/>
  <c r="J23"/>
  <c r="AH22"/>
  <c r="AG22"/>
  <c r="AF22"/>
  <c r="J22"/>
  <c r="AH21"/>
  <c r="AG21"/>
  <c r="AF21"/>
  <c r="J21"/>
  <c r="AH20"/>
  <c r="AG20"/>
  <c r="AF20"/>
  <c r="J20"/>
  <c r="AH19"/>
  <c r="AG19"/>
  <c r="AF19"/>
  <c r="J19"/>
  <c r="AH18"/>
  <c r="AG18"/>
  <c r="AF18"/>
  <c r="J18"/>
  <c r="AH17"/>
  <c r="AG17"/>
  <c r="AF17"/>
  <c r="J17"/>
  <c r="AH16"/>
  <c r="AG16"/>
  <c r="AF16"/>
  <c r="J16"/>
  <c r="AH15"/>
  <c r="AG15"/>
  <c r="AF15"/>
  <c r="J15"/>
  <c r="AH14"/>
  <c r="AG14"/>
  <c r="AF14"/>
  <c r="J14"/>
  <c r="AH13"/>
  <c r="AG13"/>
  <c r="AF13"/>
  <c r="J13"/>
  <c r="AH12"/>
  <c r="AG12"/>
  <c r="AF12"/>
  <c r="J12"/>
  <c r="AH11"/>
  <c r="AG11"/>
  <c r="AF11"/>
  <c r="J11"/>
  <c r="AH10"/>
  <c r="AG10"/>
  <c r="AF10"/>
  <c r="J10"/>
  <c r="AH9"/>
  <c r="AG9"/>
  <c r="AF9"/>
  <c r="J9"/>
  <c r="AH8"/>
  <c r="AG8"/>
  <c r="AF8"/>
  <c r="J8"/>
</calcChain>
</file>

<file path=xl/sharedStrings.xml><?xml version="1.0" encoding="utf-8"?>
<sst xmlns="http://schemas.openxmlformats.org/spreadsheetml/2006/main" count="1394" uniqueCount="380">
  <si>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</si>
  <si>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</si>
  <si>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</si>
  <si>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</si>
  <si>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</si>
  <si>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</si>
  <si>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</si>
  <si>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</si>
  <si>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</si>
  <si>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</si>
  <si>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</si>
  <si>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</si>
  <si>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</si>
  <si>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</si>
  <si>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</si>
  <si>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</si>
  <si>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</si>
  <si>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</si>
  <si>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</si>
  <si>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</si>
  <si>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</si>
  <si>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</si>
  <si>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</si>
  <si>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</si>
  <si>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</si>
  <si>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</si>
  <si>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</si>
  <si>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</si>
  <si>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</si>
  <si>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</si>
  <si>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</si>
  <si>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</si>
  <si>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</si>
  <si>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</si>
  <si>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</si>
  <si>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</si>
  <si>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</si>
  <si>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</si>
  <si>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</si>
  <si>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</si>
  <si>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</si>
  <si>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</si>
  <si>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</si>
  <si>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</si>
  <si>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</si>
  <si>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</si>
  <si>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</si>
  <si>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</si>
  <si>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</si>
  <si>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</si>
  <si>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</si>
  <si>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</si>
  <si>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</si>
  <si>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</si>
  <si>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</si>
  <si>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</si>
  <si>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</si>
  <si>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</si>
  <si>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</si>
  <si>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</si>
  <si>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</si>
  <si>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</si>
  <si>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</si>
  <si>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</si>
  <si>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</si>
  <si>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</si>
  <si>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</si>
  <si>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</si>
  <si>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</si>
  <si>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</si>
  <si>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 e Numero Imprese Creditrici</t>
  </si>
  <si>
    <t>Ammontare Complessivo dei Debiti</t>
  </si>
  <si>
    <t>Numero Imprese Creditrici</t>
  </si>
  <si>
    <t>Comune di Massello</t>
  </si>
  <si>
    <t>Tempestività dei Pagamenti - Elenco Fatture Pagate - Periodo 01/04/2019 - 30/06/2019</t>
  </si>
  <si>
    <t>03/04/2019</t>
  </si>
  <si>
    <t>21762/3-2019</t>
  </si>
  <si>
    <t>28/02/2019</t>
  </si>
  <si>
    <t>Impegno di riscaldamento uffici anno 2019</t>
  </si>
  <si>
    <t>SI</t>
  </si>
  <si>
    <t>ZB927B1530</t>
  </si>
  <si>
    <t>13/03/2019</t>
  </si>
  <si>
    <t>AUTOGAS NORD S.P.A.</t>
  </si>
  <si>
    <t>02614910103</t>
  </si>
  <si>
    <t/>
  </si>
  <si>
    <t>*</t>
  </si>
  <si>
    <t>27/03/2019</t>
  </si>
  <si>
    <t>04/04/2019</t>
  </si>
  <si>
    <t>28/03/2019</t>
  </si>
  <si>
    <t>1/02</t>
  </si>
  <si>
    <t>02/04/2019</t>
  </si>
  <si>
    <t>DT 149 del 27/12/2018</t>
  </si>
  <si>
    <t>ZD025EA972</t>
  </si>
  <si>
    <t>FORESTERIA MASSELLO di Fancoli Loredana</t>
  </si>
  <si>
    <t>00940060148</t>
  </si>
  <si>
    <t>16/05/2019</t>
  </si>
  <si>
    <t>03/05/2019</t>
  </si>
  <si>
    <t>11/PA</t>
  </si>
  <si>
    <t>01/04/2019</t>
  </si>
  <si>
    <t>assistenza giudiziale avanti il TAR per il Piemonte nell'intervento ad adiuvandum proposto nel giudizio n. 122/2016 RG - fase di merito</t>
  </si>
  <si>
    <t>ZCB278FCD2</t>
  </si>
  <si>
    <t>Francesco Ferrari</t>
  </si>
  <si>
    <t>03170880961</t>
  </si>
  <si>
    <t>FRRFNC70T24F205A</t>
  </si>
  <si>
    <t>18/04/2019</t>
  </si>
  <si>
    <t>20/04/2019</t>
  </si>
  <si>
    <t>46E</t>
  </si>
  <si>
    <t>11/03/2019</t>
  </si>
  <si>
    <t>INCARICO PROGETTAZIONE GAL</t>
  </si>
  <si>
    <t>Z99269FF84</t>
  </si>
  <si>
    <t>B.G.R. ARCHITETTURA</t>
  </si>
  <si>
    <t>08768580014</t>
  </si>
  <si>
    <t>15/05/2019</t>
  </si>
  <si>
    <t>14/03/2019</t>
  </si>
  <si>
    <t>003014618980</t>
  </si>
  <si>
    <t>08/03/2019</t>
  </si>
  <si>
    <t>ASSUNZIONE IMPEGNO DI SPESA PER FORNITURA ENERGIA ELETTRICA ANNO 2019 - ILLUMINAZIONE PUBBLICA E ILLUMINAZIONE IMMOBILI COMUNALI</t>
  </si>
  <si>
    <t>Z6527B1519</t>
  </si>
  <si>
    <t>ENEL ENERGIA SPA</t>
  </si>
  <si>
    <t>06655971007</t>
  </si>
  <si>
    <t>25/03/2019</t>
  </si>
  <si>
    <t>1930014430</t>
  </si>
  <si>
    <t>31/03/2019</t>
  </si>
  <si>
    <t>Ove applicabile, imposta di bollo assolta in modo virtuale ai sensi del DM 17 giugno 2014.</t>
  </si>
  <si>
    <t>Z1527B151B</t>
  </si>
  <si>
    <t>SO.L.E. SPA</t>
  </si>
  <si>
    <t>02322600541</t>
  </si>
  <si>
    <t>20/05/2019</t>
  </si>
  <si>
    <t>12888000266</t>
  </si>
  <si>
    <t>Il Suo Codice Cliente B46499 La Matricola del Suo contatore 62454889 Periodo di riferimento 14 DICEMBRE 2018 28 FEBBRAIO 2019 Scissione pag.ex Art17ter DPR633/72 -6,66</t>
  </si>
  <si>
    <t>Z8A27B1544</t>
  </si>
  <si>
    <t>LIQUIGAS</t>
  </si>
  <si>
    <t>03316690175</t>
  </si>
  <si>
    <t>30/04/2019</t>
  </si>
  <si>
    <t>8</t>
  </si>
  <si>
    <t>19/03/2019</t>
  </si>
  <si>
    <t>SERVIZIO PIANIFICAZIONE FORESTALE: CONSEGNA PFA DEI COMUNI DI PERRERO PRALI PINASCA ED INVERSO PINASCA. QUOTA PARTE</t>
  </si>
  <si>
    <t>20/03/2019</t>
  </si>
  <si>
    <t>TERZOLO PAOLO</t>
  </si>
  <si>
    <t>06950230018</t>
  </si>
  <si>
    <t>TRZPMR58D17L219G</t>
  </si>
  <si>
    <t>19/04/2019</t>
  </si>
  <si>
    <t>25/FT</t>
  </si>
  <si>
    <t>15/03/2019</t>
  </si>
  <si>
    <t>GESTIONE UFFICIO FORESTALE (Somma Impegnate nell'Esercizio 2016 da riscrivere nell'Esercizio 2017) [Ex.Imp. 2017/62] (Somma Impegnate nell'Esercizio 2017 da riscrivere nell'Esercizio 2018)</t>
  </si>
  <si>
    <t>Seacoop Stp</t>
  </si>
  <si>
    <t>04299460016</t>
  </si>
  <si>
    <t>15/04/2019</t>
  </si>
  <si>
    <t>26/FT</t>
  </si>
  <si>
    <t>8A00166421</t>
  </si>
  <si>
    <t>2BIM 2019</t>
  </si>
  <si>
    <t>Z5727B153F</t>
  </si>
  <si>
    <t>TELECOM ITALIA S.p.A. interventi imp. telefonici</t>
  </si>
  <si>
    <t>00488410010</t>
  </si>
  <si>
    <t>1900004506-PA</t>
  </si>
  <si>
    <t>26/03/2019</t>
  </si>
  <si>
    <t>Bolletta Servizio Idrico relativa al periodo 29/12/2018 - 28/02/2019</t>
  </si>
  <si>
    <t>Z4127B1533</t>
  </si>
  <si>
    <t>SMAT S.p.A.</t>
  </si>
  <si>
    <t>07937540016</t>
  </si>
  <si>
    <t>1900004507-PA</t>
  </si>
  <si>
    <t>FATTPA 6_19</t>
  </si>
  <si>
    <t>SOGGETTO IN REGIME FISCALE FORFETTARIO EX ART. 1 COMMI DA 111 A 113 LEGGE N. 208 DEL 2015 OPERAZIONE NON SOGGETTA A RITENUTA</t>
  </si>
  <si>
    <t>Z462684B63</t>
  </si>
  <si>
    <t>GAIANI RAFFAELLA</t>
  </si>
  <si>
    <t>08389890016</t>
  </si>
  <si>
    <t>GNARFL79H70G64C</t>
  </si>
  <si>
    <t>01/05/2019</t>
  </si>
  <si>
    <t>FATTPA 7_19</t>
  </si>
  <si>
    <t>Z3926A7AAC</t>
  </si>
  <si>
    <t>017279990202012</t>
  </si>
  <si>
    <t>04/02/2019</t>
  </si>
  <si>
    <t>ILLUMINAZIONE PUBBLICA 2016</t>
  </si>
  <si>
    <t>06/02/2019</t>
  </si>
  <si>
    <t>ENEL SERVIZIO ELETTRICO SpA</t>
  </si>
  <si>
    <t>09633951000</t>
  </si>
  <si>
    <t>017279990203012</t>
  </si>
  <si>
    <t>ASSUNZIONE IMPEGNO DI SEPSA PER FORNITURA ENERGIA ELETTRICA ANNO 2018 - ILLUMINAZIONE PUBBLICA E ILLUMINAZIONE IMMOBILI COMUNALI</t>
  </si>
  <si>
    <t>zd5225457d</t>
  </si>
  <si>
    <t>017279990204012</t>
  </si>
  <si>
    <t>017279990205012</t>
  </si>
  <si>
    <t>Z7B27B1525</t>
  </si>
  <si>
    <t>017271900205019</t>
  </si>
  <si>
    <t>10/02/2019</t>
  </si>
  <si>
    <t>Z1B225455C</t>
  </si>
  <si>
    <t>13/02/2019</t>
  </si>
  <si>
    <t>017270800206022</t>
  </si>
  <si>
    <t>Z722254547</t>
  </si>
  <si>
    <t>017270800210616</t>
  </si>
  <si>
    <t>ASSUNZIONE IMPEGNO DI SPESA PER  ENERGIA ELETTRICA</t>
  </si>
  <si>
    <t>Z7027B151F</t>
  </si>
  <si>
    <t>VP/0012573</t>
  </si>
  <si>
    <t>29/03/2019</t>
  </si>
  <si>
    <t>ACQUISTO CARTA UFFICI n. 25 risme</t>
  </si>
  <si>
    <t>Z0E27C9E59</t>
  </si>
  <si>
    <t>10/04/2019</t>
  </si>
  <si>
    <t>CORPORATE EXPRESS SRL SOC. UNIPERSONALE</t>
  </si>
  <si>
    <t>13303580156</t>
  </si>
  <si>
    <t>00936630151</t>
  </si>
  <si>
    <t>41986V1/2019</t>
  </si>
  <si>
    <t>43467-0111442</t>
  </si>
  <si>
    <t>CLOUDITALIA COMMUNICATIONS S.P.A.</t>
  </si>
  <si>
    <t>07543230960</t>
  </si>
  <si>
    <t>04/05/2019</t>
  </si>
  <si>
    <t>6 / 455 / 2019</t>
  </si>
  <si>
    <t>30/03/2019</t>
  </si>
  <si>
    <t>FATTURA</t>
  </si>
  <si>
    <t>Z61239A3BB</t>
  </si>
  <si>
    <t>ALMA S.p.A. CENTRO SERVIZI</t>
  </si>
  <si>
    <t>00572290047</t>
  </si>
  <si>
    <t>31/05/2019</t>
  </si>
  <si>
    <t>24/04/2019</t>
  </si>
  <si>
    <t>2019/1820/2</t>
  </si>
  <si>
    <t>23/04/2019</t>
  </si>
  <si>
    <t>Determina n. 40 del 17/04/2019</t>
  </si>
  <si>
    <t>ZD1281B115</t>
  </si>
  <si>
    <t>SISCOM s.p.a. DI R. SEVEGA</t>
  </si>
  <si>
    <t>01778000040</t>
  </si>
  <si>
    <t>22/06/2019</t>
  </si>
  <si>
    <t>017270800210617</t>
  </si>
  <si>
    <t>13/04/2019</t>
  </si>
  <si>
    <t>13/05/2019</t>
  </si>
  <si>
    <t>017271900205011</t>
  </si>
  <si>
    <t>08/05/2019</t>
  </si>
  <si>
    <t>SST19VE-00112</t>
  </si>
  <si>
    <t>02/05/2019</t>
  </si>
  <si>
    <t>ACEA SST S.R.L. SERV. STRUMENTALI TERROTORALI</t>
  </si>
  <si>
    <t>10381250017</t>
  </si>
  <si>
    <t>15000157</t>
  </si>
  <si>
    <t>VENDITA CLIENTI</t>
  </si>
  <si>
    <t>ZBD27B1549)</t>
  </si>
  <si>
    <t>ELSYNET S.r.l.</t>
  </si>
  <si>
    <t>03178070045</t>
  </si>
  <si>
    <t>01/06/2019</t>
  </si>
  <si>
    <t>1930018147</t>
  </si>
  <si>
    <t>19/06/2019</t>
  </si>
  <si>
    <t>PJ01086908</t>
  </si>
  <si>
    <t>ZE81BC1136</t>
  </si>
  <si>
    <t>KUWAIT PETROLEUM ITALIA S.P.A.</t>
  </si>
  <si>
    <t>00891951006</t>
  </si>
  <si>
    <t>00435970587</t>
  </si>
  <si>
    <t>14/06/2019</t>
  </si>
  <si>
    <t>12888000519</t>
  </si>
  <si>
    <t>Il Suo Codice Cliente B46499 La Matricola del Suo contatore 62454889 Periodo di riferimento 01 MARZO 2019 30 APRILE 2019 Scissione pag.ex Art17ter DPR633/72 -4,68</t>
  </si>
  <si>
    <t>30/06/2019</t>
  </si>
  <si>
    <t>235/2019</t>
  </si>
  <si>
    <t>29/04/2019</t>
  </si>
  <si>
    <t>Affidamento incarico per contratto di assistenza e manutenzione software Gismaster triennio 2018 - 2020. Ordine diretto Mepa Impegno di spesa CIG: Z7B218035C</t>
  </si>
  <si>
    <t>Z9E21B841E</t>
  </si>
  <si>
    <t>TECHNICAL DESIGN SRL</t>
  </si>
  <si>
    <t>00595270042</t>
  </si>
  <si>
    <t>29/05/2019</t>
  </si>
  <si>
    <t>09/05/2019</t>
  </si>
  <si>
    <t>29/PA</t>
  </si>
  <si>
    <t>Z262758C02</t>
  </si>
  <si>
    <t>IMP. EDILE ARTIG. DI BARUS</t>
  </si>
  <si>
    <t>02734620012</t>
  </si>
  <si>
    <t>23/05/2019</t>
  </si>
  <si>
    <t>27/05/2019</t>
  </si>
  <si>
    <t>53636/3-2019</t>
  </si>
  <si>
    <t>30/05/2019</t>
  </si>
  <si>
    <t>003028050653</t>
  </si>
  <si>
    <t>26/06/2019</t>
  </si>
  <si>
    <t>27/06/2019</t>
  </si>
  <si>
    <t>07348/S</t>
  </si>
  <si>
    <t>Acquisto del materiale elettorale per le Elezioni europee e regionali del 26/05/2019 e spese postali per invio cartoline avviso cittadini AIRE. Assunzione impegno di spesa -  CIG Z3327E3082</t>
  </si>
  <si>
    <t>Z3327E3082</t>
  </si>
  <si>
    <t>E. GASPARI</t>
  </si>
  <si>
    <t>00089070403</t>
  </si>
  <si>
    <t>2019/2305/2</t>
  </si>
  <si>
    <t>07/05/2019</t>
  </si>
  <si>
    <t>Determina Area Amministrativa n. 148 del 27/12/2018; Servizio di conservazione in outsourcing per l'anno 2019</t>
  </si>
  <si>
    <t>Z8021B83E0</t>
  </si>
  <si>
    <t>06/06/2019</t>
  </si>
  <si>
    <t>8719147382</t>
  </si>
  <si>
    <t>Fattura Elettronica relativa all'Identificativo Rendiconto 2102318347</t>
  </si>
  <si>
    <t>Poste Italiane S.p.A.</t>
  </si>
  <si>
    <t>01114601006</t>
  </si>
  <si>
    <t>97103880585</t>
  </si>
  <si>
    <t>017279990201013</t>
  </si>
  <si>
    <t>017279990202013</t>
  </si>
  <si>
    <t>017279990203013</t>
  </si>
  <si>
    <t>017279990204013</t>
  </si>
  <si>
    <t>017279990205013</t>
  </si>
  <si>
    <t>2019/2972/2</t>
  </si>
  <si>
    <t>17/05/2019</t>
  </si>
  <si>
    <t>Determina dell'Area Amministrativa n. 9 del 01/02/2018 - Vs Ordine MEPA n. 4101269  del 24/01/2018; Attività di manutenzione e assistenza sul software Siscom. Periodo: anno 2019 -  Acconto</t>
  </si>
  <si>
    <t>30/PA</t>
  </si>
  <si>
    <t>FATTPA 64_19</t>
  </si>
  <si>
    <t>28/05/2019</t>
  </si>
  <si>
    <t>Affidamento incarico per consegna schede presso il Tribunale di Torino in occasione delle consultazioni elettorali del giorno 26 maggio 2019. CIG ZCB281F900</t>
  </si>
  <si>
    <t>ZB727FEAFB</t>
  </si>
  <si>
    <t>OVUNQUE DI SICURO DONATO</t>
  </si>
  <si>
    <t>07663970015</t>
  </si>
  <si>
    <t>SCRDNT63H29L219E</t>
  </si>
  <si>
    <t>28/06/2019</t>
  </si>
  <si>
    <t>8A00312767</t>
  </si>
  <si>
    <t>3BIM 2019</t>
  </si>
  <si>
    <t>22/05/2019</t>
  </si>
  <si>
    <t>17/06/2019</t>
  </si>
  <si>
    <t>003025162186</t>
  </si>
  <si>
    <t>11/04/2019</t>
  </si>
  <si>
    <t>26/05/2019</t>
  </si>
  <si>
    <t>26/04/2019</t>
  </si>
  <si>
    <t>12/06/2019</t>
  </si>
  <si>
    <t>34P/2019</t>
  </si>
  <si>
    <t>ACQUISTO TAMBURO PER FOTOCOPIATRICE UFFICI COMUNALI - CIG Z31288C5FC</t>
  </si>
  <si>
    <t>Z31288C5FC</t>
  </si>
  <si>
    <t>04/06/2019</t>
  </si>
  <si>
    <t>GRUPPO CERUTTI s.r.l.</t>
  </si>
  <si>
    <t>04919940017</t>
  </si>
  <si>
    <t>67880V1/2019</t>
  </si>
  <si>
    <t>04/07/2019</t>
  </si>
  <si>
    <t>003035163114</t>
  </si>
  <si>
    <t>07/06/2019</t>
  </si>
  <si>
    <t>24/06/2019</t>
  </si>
  <si>
    <t>1930024226</t>
  </si>
  <si>
    <t>20/07/2019</t>
  </si>
  <si>
    <t>017279990201014</t>
  </si>
  <si>
    <t>05/06/2019</t>
  </si>
  <si>
    <t>05/07/2019</t>
  </si>
  <si>
    <t>017279990202014</t>
  </si>
  <si>
    <t>017279990203014</t>
  </si>
  <si>
    <t>017279990204014</t>
  </si>
  <si>
    <t>017279990205014</t>
  </si>
  <si>
    <t>017270800206024</t>
  </si>
  <si>
    <t>10/06/2019</t>
  </si>
  <si>
    <t>12/07/2019</t>
  </si>
  <si>
    <t>017270800210618</t>
  </si>
  <si>
    <t>017271900205012</t>
  </si>
  <si>
    <t>352</t>
  </si>
  <si>
    <t>13/06/2019</t>
  </si>
  <si>
    <t>AFFIDAMENTO INCARICO PER SERVIZIO DI AGGIORNAMENTO SITO WEB COMUNALE. CIG ZBB27FCCAF</t>
  </si>
  <si>
    <t>ZBB27FCCAF</t>
  </si>
  <si>
    <t>LEONARDO WEB S.R.L.</t>
  </si>
  <si>
    <t>02820440044</t>
  </si>
  <si>
    <t>13/07/2019</t>
  </si>
  <si>
    <t>TOTALI FATTURE:</t>
  </si>
  <si>
    <t>IND. TEMPESTIVITA' FATTURE:</t>
  </si>
  <si>
    <t>Tempestività dei Pagamenti - Elenco Mandati senza Fatture - Periodo 01/04/2019 - 30/06/2019</t>
  </si>
  <si>
    <t>CALLIERO VALTER</t>
  </si>
  <si>
    <t>rimborso viaggi Pinasca - Massello anno 2018</t>
  </si>
  <si>
    <t>CONSORZIO ACEA PINEROLESE</t>
  </si>
  <si>
    <t>RT 01/2019 E 02/2019 802,97 PIU 744,58</t>
  </si>
  <si>
    <t>Z4C27B1539</t>
  </si>
  <si>
    <t>REGIONE PIEMONTE (I.R.A.P.)</t>
  </si>
  <si>
    <t>IRAP SU STIPENDI ANNO 2019 DIPENDENTE COMUNALE APRILE 2019</t>
  </si>
  <si>
    <t>COMUNE DI PERRERO</t>
  </si>
  <si>
    <t>CONVENZIONE SCUOLA MEDIA vs lettera 1491 del 24.4.19</t>
  </si>
  <si>
    <t>CONVENZIONE SCUOLA MEDIA VS LETTERA 1491 DEL 24.4.19</t>
  </si>
  <si>
    <t>COMUNE DI PRALI</t>
  </si>
  <si>
    <t>ACCONTO RIMBORSO SCUOLA PRIMARIA CONVENZIONE PERRERO PRALI SALZA</t>
  </si>
  <si>
    <t>SERVIZIO MARZO 2019 VS NOTA 233 DEL 03.05.2019</t>
  </si>
  <si>
    <t>IRAP SU STIPENDI ANNO 2019 DIPENDENTE COMUNALE</t>
  </si>
  <si>
    <t>OBIALERO STEFANIA pronta cassa</t>
  </si>
  <si>
    <t>ECONOMATO REINTEGRO FONDO BUONO N. 28 E 32</t>
  </si>
  <si>
    <t>ECONOMATO REINTEGRO FONDI BUONO N. 31</t>
  </si>
  <si>
    <t>REINTEGRO FONDO ECOMATO BUONI N. 29, 30, 33 E 34</t>
  </si>
  <si>
    <t>MICOL LUCIANO</t>
  </si>
  <si>
    <t>COMPENSO ELEZIONI 26.05.2019</t>
  </si>
  <si>
    <t>TALMON MAURO</t>
  </si>
  <si>
    <t>Votazioni del giorno 26.05.2019 -  Liquidazione delle competenze ai componenti dei seggi elettorali</t>
  </si>
  <si>
    <t>LONG NADIR</t>
  </si>
  <si>
    <t>RICELI ANITA</t>
  </si>
  <si>
    <t>FERRERO ADA</t>
  </si>
  <si>
    <t>TRON LAURA</t>
  </si>
  <si>
    <t>IRAP SCAVALCO SEGRETARIO</t>
  </si>
  <si>
    <t>Votazione del giorno 26.05.2019. IRAP DIPENDENTE DEMOGRAFICI</t>
  </si>
  <si>
    <t>Votazione del giorno 26.05.2019: IRAP STRAORDINARIO DIPENDENTE UFFICIO TECNICO</t>
  </si>
  <si>
    <t>CITTA' METROPOLITANA DI TORINO</t>
  </si>
  <si>
    <t>TEFA COMUNE DI MASSELLO</t>
  </si>
  <si>
    <t>COMUNE DI MONTELEONE SABINO</t>
  </si>
  <si>
    <t>Riversamento ad altro comune incasso IMU non competente anno 2018</t>
  </si>
  <si>
    <t>COMUNE DI PINEROLO</t>
  </si>
  <si>
    <t>Adesione al sistema bibliotecario pinerolese  e partecipazione alla gestione informatica ErasmoNet. Liquidazione quota anno 2019</t>
  </si>
  <si>
    <t>VS. NOTE NR. 309, 19B,19A,408 CIG Z4C27B1539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</si>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</sst>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25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0" applyNumberFormat="1" applyFont="1" applyFill="1" applyBorder="1" applyAlignment="1" applyProtection="1">
      <alignment horizontal="center" vertical="center"/>
    </xf>
    <xf numFmtId="4" fontId="18" fillId="0" borderId="13" xfId="30" applyNumberFormat="1" applyFont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 wrapText="1"/>
    </xf>
    <xf numFmtId="4" fontId="27" fillId="25" borderId="14" xfId="31" applyNumberFormat="1" applyFont="1" applyFill="1" applyBorder="1" applyAlignment="1" applyProtection="1">
      <alignment horizontal="center" vertical="center" wrapText="1"/>
    </xf>
    <xf numFmtId="4" fontId="22" fillId="0" borderId="0" xfId="30" applyNumberFormat="1" applyFont="1" applyBorder="1" applyAlignment="1" applyProtection="1">
      <alignment horizontal="center" vertical="center"/>
    </xf>
    <xf numFmtId="49" fontId="22" fillId="30" borderId="15" xfId="31" applyNumberFormat="1" applyFont="1" applyFill="1" applyBorder="1" applyAlignment="1" applyProtection="1">
      <alignment horizontal="center" vertical="center"/>
    </xf>
    <xf numFmtId="49" fontId="22" fillId="31" borderId="15" xfId="30" applyNumberFormat="1" applyFont="1" applyFill="1" applyBorder="1" applyAlignment="1" applyProtection="1">
      <alignment horizontal="center" vertical="center" wrapText="1"/>
    </xf>
    <xf numFmtId="14" fontId="2" fillId="0" borderId="21" xfId="30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2" borderId="14" xfId="0" applyNumberFormat="1" applyFont="1" applyFill="1" applyBorder="1" applyAlignment="1">
      <alignment vertical="center"/>
    </xf>
    <xf numFmtId="3" fontId="1" fillId="32" borderId="14" xfId="0" applyNumberFormat="1" applyFont="1" applyFill="1" applyBorder="1" applyAlignment="1">
      <alignment vertical="center"/>
    </xf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29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29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  <xf numFmtId="49" fontId="23" fillId="28" borderId="22" xfId="0" applyNumberFormat="1" applyFont="1" applyFill="1" applyBorder="1" applyAlignment="1">
      <alignment horizontal="center"/>
    </xf>
    <xf numFmtId="0" fontId="24" fillId="28" borderId="23" xfId="0" applyFont="1" applyFill="1" applyBorder="1" applyAlignment="1">
      <alignment horizontal="center"/>
    </xf>
    <xf numFmtId="0" fontId="24" fillId="28" borderId="24" xfId="0" applyFont="1" applyFill="1" applyBorder="1" applyAlignment="1">
      <alignment horizontal="center"/>
    </xf>
    <xf numFmtId="49" fontId="25" fillId="0" borderId="22" xfId="0" applyNumberFormat="1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0" fontId="18" fillId="0" borderId="20" xfId="30" applyNumberFormat="1" applyFont="1" applyBorder="1" applyAlignment="1">
      <alignment horizontal="center" vertical="center"/>
    </xf>
    <xf numFmtId="14" fontId="2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21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vertical="center"/>
    </xf>
    <xf numFmtId="0" fontId="2" fillId="0" borderId="21" xfId="30" applyBorder="1" applyAlignment="1">
      <alignment vertical="center"/>
    </xf>
    <xf numFmtId="0" fontId="21" fillId="28" borderId="25" xfId="30" applyNumberFormat="1" applyFont="1" applyFill="1" applyBorder="1" applyAlignment="1">
      <alignment horizontal="center" vertical="center"/>
    </xf>
    <xf numFmtId="0" fontId="2" fillId="0" borderId="21" xfId="30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1" fillId="28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0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8" fillId="0" borderId="20" xfId="30" applyNumberFormat="1" applyFont="1" applyBorder="1" applyAlignment="1" applyProtection="1">
      <alignment horizontal="center" vertical="center"/>
    </xf>
    <xf numFmtId="0" fontId="18" fillId="0" borderId="21" xfId="30" applyNumberFormat="1" applyFont="1" applyBorder="1" applyAlignment="1" applyProtection="1">
      <alignment horizontal="center" vertical="center"/>
    </xf>
    <xf numFmtId="0" fontId="2" fillId="0" borderId="20" xfId="30" applyBorder="1" applyAlignment="1" applyProtection="1">
      <alignment vertical="center"/>
    </xf>
    <xf numFmtId="14" fontId="18" fillId="0" borderId="22" xfId="30" applyNumberFormat="1" applyFont="1" applyBorder="1" applyAlignment="1" applyProtection="1">
      <alignment horizontal="center" vertical="center" wrapText="1"/>
    </xf>
    <xf numFmtId="0" fontId="18" fillId="0" borderId="23" xfId="3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33" borderId="25" xfId="30" applyNumberFormat="1" applyFont="1" applyFill="1" applyBorder="1" applyAlignment="1" applyProtection="1">
      <alignment horizontal="left" vertical="center"/>
    </xf>
    <xf numFmtId="0" fontId="0" fillId="33" borderId="20" xfId="0" applyFill="1" applyBorder="1" applyAlignment="1">
      <alignment horizontal="left"/>
    </xf>
    <xf numFmtId="0" fontId="0" fillId="33" borderId="21" xfId="0" applyFill="1" applyBorder="1" applyAlignment="1">
      <alignment horizontal="left"/>
    </xf>
    <xf numFmtId="0" fontId="18" fillId="34" borderId="25" xfId="30" applyNumberFormat="1" applyFont="1" applyFill="1" applyBorder="1" applyAlignment="1" applyProtection="1">
      <alignment horizontal="center" vertical="center"/>
    </xf>
    <xf numFmtId="0" fontId="0" fillId="34" borderId="20" xfId="0" applyFill="1" applyBorder="1" applyAlignment="1"/>
    <xf numFmtId="0" fontId="0" fillId="34" borderId="21" xfId="0" applyFill="1" applyBorder="1" applyAlignment="1"/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81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3"/>
    </row>
    <row r="2" spans="1:12" s="62" customFormat="1" ht="23.1" customHeight="1">
      <c r="A2" s="184" t="s">
        <v>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6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196" t="s">
        <v>12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7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187" t="s">
        <v>55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7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89" t="s">
        <v>13</v>
      </c>
      <c r="AB4" s="190"/>
      <c r="AC4" s="190"/>
      <c r="AD4" s="190"/>
      <c r="AE4" s="190"/>
      <c r="AF4" s="190"/>
      <c r="AG4" s="191"/>
      <c r="AH4" s="32">
        <v>30</v>
      </c>
    </row>
    <row r="5" spans="1:34" s="15" customFormat="1" ht="23.1" customHeight="1">
      <c r="A5" s="187" t="s">
        <v>14</v>
      </c>
      <c r="B5" s="188"/>
      <c r="C5" s="192"/>
      <c r="D5" s="187" t="s">
        <v>15</v>
      </c>
      <c r="E5" s="188"/>
      <c r="F5" s="188"/>
      <c r="G5" s="188"/>
      <c r="H5" s="192"/>
      <c r="I5" s="187" t="s">
        <v>16</v>
      </c>
      <c r="J5" s="188"/>
      <c r="K5" s="192"/>
      <c r="L5" s="187" t="s">
        <v>1</v>
      </c>
      <c r="M5" s="188"/>
      <c r="N5" s="188"/>
      <c r="O5" s="187" t="s">
        <v>17</v>
      </c>
      <c r="P5" s="192"/>
      <c r="Q5" s="187" t="s">
        <v>18</v>
      </c>
      <c r="R5" s="188"/>
      <c r="S5" s="188"/>
      <c r="T5" s="192"/>
      <c r="U5" s="187" t="s">
        <v>19</v>
      </c>
      <c r="V5" s="188"/>
      <c r="W5" s="188"/>
      <c r="X5" s="58" t="s">
        <v>47</v>
      </c>
      <c r="Y5" s="187" t="s">
        <v>20</v>
      </c>
      <c r="Z5" s="192"/>
      <c r="AA5" s="193" t="s">
        <v>41</v>
      </c>
      <c r="AB5" s="194"/>
      <c r="AC5" s="194"/>
      <c r="AD5" s="194"/>
      <c r="AE5" s="194"/>
      <c r="AF5" s="194"/>
      <c r="AG5" s="194"/>
      <c r="AH5" s="195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O5:P5"/>
    <mergeCell ref="Q5:T5"/>
    <mergeCell ref="U5:W5"/>
    <mergeCell ref="AA4:AG4"/>
    <mergeCell ref="Y5:Z5"/>
    <mergeCell ref="AA5:AH5"/>
    <mergeCell ref="A1:AH1"/>
    <mergeCell ref="A3:AH3"/>
    <mergeCell ref="A5:C5"/>
    <mergeCell ref="D5:H5"/>
    <mergeCell ref="I5:K5"/>
    <mergeCell ref="L5:N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81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1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184" t="s">
        <v>54</v>
      </c>
      <c r="B3" s="185"/>
      <c r="C3" s="185"/>
      <c r="D3" s="185"/>
      <c r="E3" s="185"/>
      <c r="F3" s="185"/>
      <c r="G3" s="185"/>
      <c r="H3" s="185"/>
      <c r="I3" s="185"/>
      <c r="J3" s="185"/>
      <c r="K3" s="200"/>
      <c r="L3" s="200"/>
      <c r="M3" s="200"/>
      <c r="N3" s="200"/>
      <c r="O3" s="200"/>
      <c r="P3" s="200"/>
      <c r="Q3" s="200"/>
      <c r="R3" s="201"/>
    </row>
    <row r="4" spans="1:18" ht="23.1" customHeight="1">
      <c r="A4" s="184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1"/>
    </row>
    <row r="5" spans="1:18" s="62" customFormat="1" ht="23.1" customHeight="1">
      <c r="A5" s="198"/>
      <c r="B5" s="199"/>
      <c r="C5" s="199"/>
      <c r="D5" s="199"/>
      <c r="E5" s="199"/>
      <c r="F5" s="199"/>
      <c r="G5" s="199"/>
      <c r="H5" s="199"/>
      <c r="I5" s="199"/>
      <c r="J5" s="199"/>
      <c r="K5" s="202" t="s">
        <v>13</v>
      </c>
      <c r="L5" s="203"/>
      <c r="M5" s="203"/>
      <c r="N5" s="203"/>
      <c r="O5" s="203"/>
      <c r="P5" s="203"/>
      <c r="Q5" s="204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81"/>
  <sheetViews>
    <sheetView showGridLines="0" tabSelected="1" zoomScaleNormal="100" workbookViewId="0">
      <selection sqref="A1:AI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16384" width="9.140625" style="107"/>
  </cols>
  <sheetData>
    <row r="1" spans="1:35" s="90" customFormat="1" ht="23.1" customHeight="1">
      <c r="A1" s="205" t="s">
        <v>73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7"/>
    </row>
    <row r="2" spans="1:35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5" s="90" customFormat="1" ht="23.1" customHeight="1">
      <c r="A3" s="193" t="s">
        <v>74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9"/>
    </row>
    <row r="4" spans="1:35" s="90" customFormat="1" ht="15" customHeight="1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189"/>
      <c r="AE4" s="210"/>
      <c r="AF4" s="210"/>
      <c r="AG4" s="210"/>
      <c r="AH4" s="211"/>
      <c r="AI4" s="212"/>
    </row>
    <row r="5" spans="1:35" s="90" customFormat="1" ht="23.1" customHeight="1">
      <c r="A5" s="193" t="s">
        <v>14</v>
      </c>
      <c r="B5" s="213"/>
      <c r="C5" s="214"/>
      <c r="D5" s="193" t="s">
        <v>15</v>
      </c>
      <c r="E5" s="213"/>
      <c r="F5" s="213"/>
      <c r="G5" s="213"/>
      <c r="H5" s="213"/>
      <c r="I5" s="213"/>
      <c r="J5" s="213"/>
      <c r="K5" s="214"/>
      <c r="L5" s="193" t="s">
        <v>16</v>
      </c>
      <c r="M5" s="213"/>
      <c r="N5" s="214"/>
      <c r="O5" s="193" t="s">
        <v>1</v>
      </c>
      <c r="P5" s="213"/>
      <c r="Q5" s="213"/>
      <c r="R5" s="193" t="s">
        <v>17</v>
      </c>
      <c r="S5" s="214"/>
      <c r="T5" s="193" t="s">
        <v>18</v>
      </c>
      <c r="U5" s="213"/>
      <c r="V5" s="213"/>
      <c r="W5" s="214"/>
      <c r="X5" s="193" t="s">
        <v>19</v>
      </c>
      <c r="Y5" s="213"/>
      <c r="Z5" s="213"/>
      <c r="AA5" s="103" t="s">
        <v>47</v>
      </c>
      <c r="AB5" s="193" t="s">
        <v>20</v>
      </c>
      <c r="AC5" s="214"/>
      <c r="AD5" s="193" t="s">
        <v>62</v>
      </c>
      <c r="AE5" s="215"/>
      <c r="AF5" s="215"/>
      <c r="AG5" s="215"/>
      <c r="AH5" s="215"/>
      <c r="AI5" s="212"/>
    </row>
    <row r="6" spans="1:35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64</v>
      </c>
      <c r="H6" s="106" t="s">
        <v>65</v>
      </c>
      <c r="I6" s="142" t="s">
        <v>66</v>
      </c>
      <c r="J6" s="141" t="s">
        <v>67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56</v>
      </c>
      <c r="AE6" s="127" t="s">
        <v>57</v>
      </c>
      <c r="AF6" s="127" t="s">
        <v>59</v>
      </c>
      <c r="AG6" s="128" t="s">
        <v>58</v>
      </c>
      <c r="AH6" s="131" t="s">
        <v>60</v>
      </c>
      <c r="AI6" s="129" t="s">
        <v>63</v>
      </c>
    </row>
    <row r="7" spans="1:35">
      <c r="A7" s="108"/>
      <c r="B7" s="108"/>
      <c r="C7" s="109"/>
      <c r="D7" s="110"/>
      <c r="E7" s="109"/>
      <c r="F7" s="111"/>
      <c r="G7" s="112"/>
      <c r="H7" s="112"/>
      <c r="I7" s="143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5">
      <c r="A8" s="108">
        <v>2019</v>
      </c>
      <c r="B8" s="108">
        <v>48</v>
      </c>
      <c r="C8" s="109" t="s">
        <v>75</v>
      </c>
      <c r="D8" s="150" t="s">
        <v>76</v>
      </c>
      <c r="E8" s="109" t="s">
        <v>77</v>
      </c>
      <c r="F8" s="111" t="s">
        <v>78</v>
      </c>
      <c r="G8" s="112">
        <v>895.38</v>
      </c>
      <c r="H8" s="112">
        <v>172.3</v>
      </c>
      <c r="I8" s="143" t="s">
        <v>79</v>
      </c>
      <c r="J8" s="112">
        <f t="shared" ref="J8:J39" si="0">IF(I8="SI", G8-H8,G8)</f>
        <v>723.07999999999993</v>
      </c>
      <c r="K8" s="151" t="s">
        <v>80</v>
      </c>
      <c r="L8" s="108">
        <v>2019</v>
      </c>
      <c r="M8" s="108">
        <v>476</v>
      </c>
      <c r="N8" s="109" t="s">
        <v>81</v>
      </c>
      <c r="O8" s="111" t="s">
        <v>82</v>
      </c>
      <c r="P8" s="109" t="s">
        <v>83</v>
      </c>
      <c r="Q8" s="109" t="s">
        <v>84</v>
      </c>
      <c r="R8" s="108" t="s">
        <v>85</v>
      </c>
      <c r="S8" s="111" t="s">
        <v>85</v>
      </c>
      <c r="T8" s="108">
        <v>1010203</v>
      </c>
      <c r="U8" s="108">
        <v>140</v>
      </c>
      <c r="V8" s="108">
        <v>450</v>
      </c>
      <c r="W8" s="108">
        <v>5</v>
      </c>
      <c r="X8" s="113">
        <v>2019</v>
      </c>
      <c r="Y8" s="113">
        <v>28</v>
      </c>
      <c r="Z8" s="113">
        <v>0</v>
      </c>
      <c r="AA8" s="114" t="s">
        <v>86</v>
      </c>
      <c r="AB8" s="108">
        <v>92</v>
      </c>
      <c r="AC8" s="109" t="s">
        <v>87</v>
      </c>
      <c r="AD8" s="152" t="s">
        <v>88</v>
      </c>
      <c r="AE8" s="152" t="s">
        <v>87</v>
      </c>
      <c r="AF8" s="153">
        <f t="shared" ref="AF8:AF39" si="1">AE8-AD8</f>
        <v>7</v>
      </c>
      <c r="AG8" s="154">
        <f t="shared" ref="AG8:AG39" si="2">IF(AI8="SI", 0,J8)</f>
        <v>723.07999999999993</v>
      </c>
      <c r="AH8" s="155">
        <f t="shared" ref="AH8:AH39" si="3">AG8*AF8</f>
        <v>5061.5599999999995</v>
      </c>
      <c r="AI8" s="156"/>
    </row>
    <row r="9" spans="1:35">
      <c r="A9" s="108">
        <v>2019</v>
      </c>
      <c r="B9" s="108">
        <v>49</v>
      </c>
      <c r="C9" s="109" t="s">
        <v>75</v>
      </c>
      <c r="D9" s="150" t="s">
        <v>89</v>
      </c>
      <c r="E9" s="109" t="s">
        <v>90</v>
      </c>
      <c r="F9" s="111" t="s">
        <v>91</v>
      </c>
      <c r="G9" s="112">
        <v>123</v>
      </c>
      <c r="H9" s="112">
        <v>13.64</v>
      </c>
      <c r="I9" s="143" t="s">
        <v>79</v>
      </c>
      <c r="J9" s="112">
        <f t="shared" si="0"/>
        <v>109.36</v>
      </c>
      <c r="K9" s="151" t="s">
        <v>92</v>
      </c>
      <c r="L9" s="108">
        <v>2019</v>
      </c>
      <c r="M9" s="108">
        <v>668</v>
      </c>
      <c r="N9" s="109" t="s">
        <v>75</v>
      </c>
      <c r="O9" s="111" t="s">
        <v>93</v>
      </c>
      <c r="P9" s="109" t="s">
        <v>94</v>
      </c>
      <c r="Q9" s="109" t="s">
        <v>84</v>
      </c>
      <c r="R9" s="108" t="s">
        <v>85</v>
      </c>
      <c r="S9" s="111" t="s">
        <v>85</v>
      </c>
      <c r="T9" s="108">
        <v>1010202</v>
      </c>
      <c r="U9" s="108">
        <v>130</v>
      </c>
      <c r="V9" s="108">
        <v>445</v>
      </c>
      <c r="W9" s="108">
        <v>99</v>
      </c>
      <c r="X9" s="113">
        <v>2018</v>
      </c>
      <c r="Y9" s="113">
        <v>210</v>
      </c>
      <c r="Z9" s="113">
        <v>0</v>
      </c>
      <c r="AA9" s="114" t="s">
        <v>86</v>
      </c>
      <c r="AB9" s="108">
        <v>127</v>
      </c>
      <c r="AC9" s="109" t="s">
        <v>95</v>
      </c>
      <c r="AD9" s="152" t="s">
        <v>96</v>
      </c>
      <c r="AE9" s="152" t="s">
        <v>95</v>
      </c>
      <c r="AF9" s="153">
        <f t="shared" si="1"/>
        <v>13</v>
      </c>
      <c r="AG9" s="154">
        <f t="shared" si="2"/>
        <v>109.36</v>
      </c>
      <c r="AH9" s="155">
        <f t="shared" si="3"/>
        <v>1421.68</v>
      </c>
      <c r="AI9" s="156"/>
    </row>
    <row r="10" spans="1:35">
      <c r="A10" s="108">
        <v>2019</v>
      </c>
      <c r="B10" s="108">
        <v>49</v>
      </c>
      <c r="C10" s="109" t="s">
        <v>75</v>
      </c>
      <c r="D10" s="150" t="s">
        <v>89</v>
      </c>
      <c r="E10" s="109" t="s">
        <v>90</v>
      </c>
      <c r="F10" s="111" t="s">
        <v>91</v>
      </c>
      <c r="G10" s="112">
        <v>27</v>
      </c>
      <c r="H10" s="112">
        <v>0</v>
      </c>
      <c r="I10" s="143" t="s">
        <v>79</v>
      </c>
      <c r="J10" s="112">
        <f t="shared" si="0"/>
        <v>27</v>
      </c>
      <c r="K10" s="151" t="s">
        <v>92</v>
      </c>
      <c r="L10" s="108">
        <v>2019</v>
      </c>
      <c r="M10" s="108">
        <v>668</v>
      </c>
      <c r="N10" s="109" t="s">
        <v>75</v>
      </c>
      <c r="O10" s="111" t="s">
        <v>93</v>
      </c>
      <c r="P10" s="109" t="s">
        <v>94</v>
      </c>
      <c r="Q10" s="109" t="s">
        <v>84</v>
      </c>
      <c r="R10" s="108" t="s">
        <v>85</v>
      </c>
      <c r="S10" s="111" t="s">
        <v>85</v>
      </c>
      <c r="T10" s="108">
        <v>1010203</v>
      </c>
      <c r="U10" s="108">
        <v>140</v>
      </c>
      <c r="V10" s="108">
        <v>440</v>
      </c>
      <c r="W10" s="108">
        <v>99</v>
      </c>
      <c r="X10" s="113">
        <v>2018</v>
      </c>
      <c r="Y10" s="113">
        <v>211</v>
      </c>
      <c r="Z10" s="113">
        <v>0</v>
      </c>
      <c r="AA10" s="114" t="s">
        <v>86</v>
      </c>
      <c r="AB10" s="108">
        <v>128</v>
      </c>
      <c r="AC10" s="109" t="s">
        <v>95</v>
      </c>
      <c r="AD10" s="152" t="s">
        <v>96</v>
      </c>
      <c r="AE10" s="152" t="s">
        <v>95</v>
      </c>
      <c r="AF10" s="153">
        <f t="shared" si="1"/>
        <v>13</v>
      </c>
      <c r="AG10" s="154">
        <f t="shared" si="2"/>
        <v>27</v>
      </c>
      <c r="AH10" s="155">
        <f t="shared" si="3"/>
        <v>351</v>
      </c>
      <c r="AI10" s="156"/>
    </row>
    <row r="11" spans="1:35">
      <c r="A11" s="108">
        <v>2019</v>
      </c>
      <c r="B11" s="108">
        <v>50</v>
      </c>
      <c r="C11" s="109" t="s">
        <v>75</v>
      </c>
      <c r="D11" s="150" t="s">
        <v>97</v>
      </c>
      <c r="E11" s="109" t="s">
        <v>98</v>
      </c>
      <c r="F11" s="111" t="s">
        <v>99</v>
      </c>
      <c r="G11" s="112">
        <v>1690.14</v>
      </c>
      <c r="H11" s="112">
        <v>304.77999999999997</v>
      </c>
      <c r="I11" s="143" t="s">
        <v>79</v>
      </c>
      <c r="J11" s="112">
        <f t="shared" si="0"/>
        <v>1385.3600000000001</v>
      </c>
      <c r="K11" s="151" t="s">
        <v>100</v>
      </c>
      <c r="L11" s="108">
        <v>2019</v>
      </c>
      <c r="M11" s="108">
        <v>659</v>
      </c>
      <c r="N11" s="109" t="s">
        <v>75</v>
      </c>
      <c r="O11" s="111" t="s">
        <v>101</v>
      </c>
      <c r="P11" s="109" t="s">
        <v>102</v>
      </c>
      <c r="Q11" s="109" t="s">
        <v>103</v>
      </c>
      <c r="R11" s="108" t="s">
        <v>85</v>
      </c>
      <c r="S11" s="111" t="s">
        <v>85</v>
      </c>
      <c r="T11" s="108">
        <v>1010203</v>
      </c>
      <c r="U11" s="108">
        <v>140</v>
      </c>
      <c r="V11" s="108">
        <v>450</v>
      </c>
      <c r="W11" s="108">
        <v>2</v>
      </c>
      <c r="X11" s="113">
        <v>2019</v>
      </c>
      <c r="Y11" s="113">
        <v>21</v>
      </c>
      <c r="Z11" s="113">
        <v>0</v>
      </c>
      <c r="AA11" s="114" t="s">
        <v>104</v>
      </c>
      <c r="AB11" s="108">
        <v>105</v>
      </c>
      <c r="AC11" s="109" t="s">
        <v>105</v>
      </c>
      <c r="AD11" s="152" t="s">
        <v>96</v>
      </c>
      <c r="AE11" s="152" t="s">
        <v>105</v>
      </c>
      <c r="AF11" s="153">
        <f t="shared" si="1"/>
        <v>-13</v>
      </c>
      <c r="AG11" s="154">
        <f t="shared" si="2"/>
        <v>1385.3600000000001</v>
      </c>
      <c r="AH11" s="155">
        <f t="shared" si="3"/>
        <v>-18009.68</v>
      </c>
      <c r="AI11" s="156"/>
    </row>
    <row r="12" spans="1:35">
      <c r="A12" s="108">
        <v>2019</v>
      </c>
      <c r="B12" s="108">
        <v>51</v>
      </c>
      <c r="C12" s="109" t="s">
        <v>75</v>
      </c>
      <c r="D12" s="150" t="s">
        <v>106</v>
      </c>
      <c r="E12" s="109" t="s">
        <v>107</v>
      </c>
      <c r="F12" s="111" t="s">
        <v>108</v>
      </c>
      <c r="G12" s="112">
        <v>1395.68</v>
      </c>
      <c r="H12" s="112">
        <v>251.68</v>
      </c>
      <c r="I12" s="143" t="s">
        <v>79</v>
      </c>
      <c r="J12" s="112">
        <f t="shared" si="0"/>
        <v>1144</v>
      </c>
      <c r="K12" s="151" t="s">
        <v>109</v>
      </c>
      <c r="L12" s="108">
        <v>2019</v>
      </c>
      <c r="M12" s="108">
        <v>509</v>
      </c>
      <c r="N12" s="109" t="s">
        <v>81</v>
      </c>
      <c r="O12" s="111" t="s">
        <v>110</v>
      </c>
      <c r="P12" s="109" t="s">
        <v>111</v>
      </c>
      <c r="Q12" s="109" t="s">
        <v>84</v>
      </c>
      <c r="R12" s="108" t="s">
        <v>85</v>
      </c>
      <c r="S12" s="111" t="s">
        <v>85</v>
      </c>
      <c r="T12" s="108">
        <v>1010603</v>
      </c>
      <c r="U12" s="108">
        <v>580</v>
      </c>
      <c r="V12" s="108">
        <v>770</v>
      </c>
      <c r="W12" s="108">
        <v>99</v>
      </c>
      <c r="X12" s="113">
        <v>2019</v>
      </c>
      <c r="Y12" s="113">
        <v>56</v>
      </c>
      <c r="Z12" s="113">
        <v>0</v>
      </c>
      <c r="AA12" s="114" t="s">
        <v>112</v>
      </c>
      <c r="AB12" s="108">
        <v>146</v>
      </c>
      <c r="AC12" s="109" t="s">
        <v>95</v>
      </c>
      <c r="AD12" s="152" t="s">
        <v>113</v>
      </c>
      <c r="AE12" s="152" t="s">
        <v>95</v>
      </c>
      <c r="AF12" s="153">
        <f t="shared" si="1"/>
        <v>63</v>
      </c>
      <c r="AG12" s="154">
        <f t="shared" si="2"/>
        <v>1144</v>
      </c>
      <c r="AH12" s="155">
        <f t="shared" si="3"/>
        <v>72072</v>
      </c>
      <c r="AI12" s="156"/>
    </row>
    <row r="13" spans="1:35">
      <c r="A13" s="108">
        <v>2019</v>
      </c>
      <c r="B13" s="108">
        <v>52</v>
      </c>
      <c r="C13" s="109" t="s">
        <v>75</v>
      </c>
      <c r="D13" s="150" t="s">
        <v>114</v>
      </c>
      <c r="E13" s="109" t="s">
        <v>115</v>
      </c>
      <c r="F13" s="111" t="s">
        <v>116</v>
      </c>
      <c r="G13" s="112">
        <v>161.66</v>
      </c>
      <c r="H13" s="112">
        <v>29.15</v>
      </c>
      <c r="I13" s="143" t="s">
        <v>79</v>
      </c>
      <c r="J13" s="112">
        <f t="shared" si="0"/>
        <v>132.51</v>
      </c>
      <c r="K13" s="151" t="s">
        <v>117</v>
      </c>
      <c r="L13" s="108">
        <v>2019</v>
      </c>
      <c r="M13" s="108">
        <v>483</v>
      </c>
      <c r="N13" s="109" t="s">
        <v>81</v>
      </c>
      <c r="O13" s="111" t="s">
        <v>118</v>
      </c>
      <c r="P13" s="109" t="s">
        <v>119</v>
      </c>
      <c r="Q13" s="109" t="s">
        <v>119</v>
      </c>
      <c r="R13" s="108" t="s">
        <v>85</v>
      </c>
      <c r="S13" s="111" t="s">
        <v>85</v>
      </c>
      <c r="T13" s="108">
        <v>1010203</v>
      </c>
      <c r="U13" s="108">
        <v>140</v>
      </c>
      <c r="V13" s="108">
        <v>450</v>
      </c>
      <c r="W13" s="108">
        <v>7</v>
      </c>
      <c r="X13" s="113">
        <v>2019</v>
      </c>
      <c r="Y13" s="113">
        <v>23</v>
      </c>
      <c r="Z13" s="113">
        <v>0</v>
      </c>
      <c r="AA13" s="114" t="s">
        <v>86</v>
      </c>
      <c r="AB13" s="108">
        <v>93</v>
      </c>
      <c r="AC13" s="109" t="s">
        <v>87</v>
      </c>
      <c r="AD13" s="152" t="s">
        <v>120</v>
      </c>
      <c r="AE13" s="152" t="s">
        <v>87</v>
      </c>
      <c r="AF13" s="153">
        <f t="shared" si="1"/>
        <v>10</v>
      </c>
      <c r="AG13" s="154">
        <f t="shared" si="2"/>
        <v>132.51</v>
      </c>
      <c r="AH13" s="155">
        <f t="shared" si="3"/>
        <v>1325.1</v>
      </c>
      <c r="AI13" s="156"/>
    </row>
    <row r="14" spans="1:35">
      <c r="A14" s="108">
        <v>2019</v>
      </c>
      <c r="B14" s="108">
        <v>53</v>
      </c>
      <c r="C14" s="109" t="s">
        <v>75</v>
      </c>
      <c r="D14" s="150" t="s">
        <v>121</v>
      </c>
      <c r="E14" s="109" t="s">
        <v>122</v>
      </c>
      <c r="F14" s="111" t="s">
        <v>123</v>
      </c>
      <c r="G14" s="112">
        <v>94.86</v>
      </c>
      <c r="H14" s="112">
        <v>17.11</v>
      </c>
      <c r="I14" s="143" t="s">
        <v>79</v>
      </c>
      <c r="J14" s="112">
        <f t="shared" si="0"/>
        <v>77.75</v>
      </c>
      <c r="K14" s="151" t="s">
        <v>124</v>
      </c>
      <c r="L14" s="108">
        <v>2019</v>
      </c>
      <c r="M14" s="108">
        <v>667</v>
      </c>
      <c r="N14" s="109" t="s">
        <v>75</v>
      </c>
      <c r="O14" s="111" t="s">
        <v>125</v>
      </c>
      <c r="P14" s="109" t="s">
        <v>126</v>
      </c>
      <c r="Q14" s="109" t="s">
        <v>84</v>
      </c>
      <c r="R14" s="108" t="s">
        <v>85</v>
      </c>
      <c r="S14" s="111" t="s">
        <v>85</v>
      </c>
      <c r="T14" s="108">
        <v>1080203</v>
      </c>
      <c r="U14" s="108">
        <v>2890</v>
      </c>
      <c r="V14" s="108">
        <v>7430</v>
      </c>
      <c r="W14" s="108">
        <v>99</v>
      </c>
      <c r="X14" s="113">
        <v>2019</v>
      </c>
      <c r="Y14" s="113">
        <v>24</v>
      </c>
      <c r="Z14" s="113">
        <v>0</v>
      </c>
      <c r="AA14" s="114" t="s">
        <v>95</v>
      </c>
      <c r="AB14" s="108">
        <v>143</v>
      </c>
      <c r="AC14" s="109" t="s">
        <v>95</v>
      </c>
      <c r="AD14" s="152" t="s">
        <v>127</v>
      </c>
      <c r="AE14" s="152" t="s">
        <v>95</v>
      </c>
      <c r="AF14" s="153">
        <f t="shared" si="1"/>
        <v>-4</v>
      </c>
      <c r="AG14" s="154">
        <f t="shared" si="2"/>
        <v>77.75</v>
      </c>
      <c r="AH14" s="155">
        <f t="shared" si="3"/>
        <v>-311</v>
      </c>
      <c r="AI14" s="156"/>
    </row>
    <row r="15" spans="1:35">
      <c r="A15" s="108">
        <v>2019</v>
      </c>
      <c r="B15" s="108">
        <v>54</v>
      </c>
      <c r="C15" s="109" t="s">
        <v>75</v>
      </c>
      <c r="D15" s="150" t="s">
        <v>128</v>
      </c>
      <c r="E15" s="109" t="s">
        <v>77</v>
      </c>
      <c r="F15" s="111" t="s">
        <v>129</v>
      </c>
      <c r="G15" s="112">
        <v>35.119999999999997</v>
      </c>
      <c r="H15" s="112">
        <v>6.66</v>
      </c>
      <c r="I15" s="143" t="s">
        <v>79</v>
      </c>
      <c r="J15" s="112">
        <f t="shared" si="0"/>
        <v>28.459999999999997</v>
      </c>
      <c r="K15" s="151" t="s">
        <v>130</v>
      </c>
      <c r="L15" s="108">
        <v>2019</v>
      </c>
      <c r="M15" s="108">
        <v>477</v>
      </c>
      <c r="N15" s="109" t="s">
        <v>81</v>
      </c>
      <c r="O15" s="111" t="s">
        <v>131</v>
      </c>
      <c r="P15" s="109" t="s">
        <v>132</v>
      </c>
      <c r="Q15" s="109" t="s">
        <v>84</v>
      </c>
      <c r="R15" s="108" t="s">
        <v>85</v>
      </c>
      <c r="S15" s="111" t="s">
        <v>85</v>
      </c>
      <c r="T15" s="108">
        <v>1010203</v>
      </c>
      <c r="U15" s="108">
        <v>140</v>
      </c>
      <c r="V15" s="108">
        <v>450</v>
      </c>
      <c r="W15" s="108">
        <v>5</v>
      </c>
      <c r="X15" s="113">
        <v>2019</v>
      </c>
      <c r="Y15" s="113">
        <v>29</v>
      </c>
      <c r="Z15" s="113">
        <v>0</v>
      </c>
      <c r="AA15" s="114" t="s">
        <v>86</v>
      </c>
      <c r="AB15" s="108">
        <v>100</v>
      </c>
      <c r="AC15" s="109" t="s">
        <v>87</v>
      </c>
      <c r="AD15" s="152" t="s">
        <v>133</v>
      </c>
      <c r="AE15" s="152" t="s">
        <v>87</v>
      </c>
      <c r="AF15" s="153">
        <f t="shared" si="1"/>
        <v>-26</v>
      </c>
      <c r="AG15" s="154">
        <f t="shared" si="2"/>
        <v>28.459999999999997</v>
      </c>
      <c r="AH15" s="155">
        <f t="shared" si="3"/>
        <v>-739.95999999999992</v>
      </c>
      <c r="AI15" s="156"/>
    </row>
    <row r="16" spans="1:35">
      <c r="A16" s="108">
        <v>2019</v>
      </c>
      <c r="B16" s="108">
        <v>55</v>
      </c>
      <c r="C16" s="109" t="s">
        <v>75</v>
      </c>
      <c r="D16" s="150" t="s">
        <v>134</v>
      </c>
      <c r="E16" s="109" t="s">
        <v>135</v>
      </c>
      <c r="F16" s="111" t="s">
        <v>136</v>
      </c>
      <c r="G16" s="112">
        <v>2488.8000000000002</v>
      </c>
      <c r="H16" s="112">
        <v>448.8</v>
      </c>
      <c r="I16" s="143" t="s">
        <v>79</v>
      </c>
      <c r="J16" s="112">
        <f t="shared" si="0"/>
        <v>2040.0000000000002</v>
      </c>
      <c r="K16" s="151" t="s">
        <v>84</v>
      </c>
      <c r="L16" s="108">
        <v>2019</v>
      </c>
      <c r="M16" s="108">
        <v>571</v>
      </c>
      <c r="N16" s="109" t="s">
        <v>137</v>
      </c>
      <c r="O16" s="111" t="s">
        <v>138</v>
      </c>
      <c r="P16" s="109" t="s">
        <v>139</v>
      </c>
      <c r="Q16" s="109" t="s">
        <v>140</v>
      </c>
      <c r="R16" s="108" t="s">
        <v>85</v>
      </c>
      <c r="S16" s="111" t="s">
        <v>85</v>
      </c>
      <c r="T16" s="108">
        <v>1110703</v>
      </c>
      <c r="U16" s="108">
        <v>4980</v>
      </c>
      <c r="V16" s="108">
        <v>4980</v>
      </c>
      <c r="W16" s="108">
        <v>99</v>
      </c>
      <c r="X16" s="113">
        <v>2018</v>
      </c>
      <c r="Y16" s="113">
        <v>58</v>
      </c>
      <c r="Z16" s="113">
        <v>0</v>
      </c>
      <c r="AA16" s="114" t="s">
        <v>104</v>
      </c>
      <c r="AB16" s="108">
        <v>106</v>
      </c>
      <c r="AC16" s="109" t="s">
        <v>105</v>
      </c>
      <c r="AD16" s="152" t="s">
        <v>141</v>
      </c>
      <c r="AE16" s="152" t="s">
        <v>105</v>
      </c>
      <c r="AF16" s="153">
        <f t="shared" si="1"/>
        <v>1</v>
      </c>
      <c r="AG16" s="154">
        <f t="shared" si="2"/>
        <v>2040.0000000000002</v>
      </c>
      <c r="AH16" s="155">
        <f t="shared" si="3"/>
        <v>2040.0000000000002</v>
      </c>
      <c r="AI16" s="156"/>
    </row>
    <row r="17" spans="1:35">
      <c r="A17" s="108">
        <v>2019</v>
      </c>
      <c r="B17" s="108">
        <v>56</v>
      </c>
      <c r="C17" s="109" t="s">
        <v>75</v>
      </c>
      <c r="D17" s="150" t="s">
        <v>142</v>
      </c>
      <c r="E17" s="109" t="s">
        <v>143</v>
      </c>
      <c r="F17" s="111" t="s">
        <v>144</v>
      </c>
      <c r="G17" s="112">
        <v>5310.56</v>
      </c>
      <c r="H17" s="112">
        <v>957.64</v>
      </c>
      <c r="I17" s="143" t="s">
        <v>79</v>
      </c>
      <c r="J17" s="112">
        <f t="shared" si="0"/>
        <v>4352.92</v>
      </c>
      <c r="K17" s="151" t="s">
        <v>84</v>
      </c>
      <c r="L17" s="108">
        <v>2019</v>
      </c>
      <c r="M17" s="108">
        <v>561</v>
      </c>
      <c r="N17" s="109" t="s">
        <v>137</v>
      </c>
      <c r="O17" s="111" t="s">
        <v>145</v>
      </c>
      <c r="P17" s="109" t="s">
        <v>146</v>
      </c>
      <c r="Q17" s="109" t="s">
        <v>146</v>
      </c>
      <c r="R17" s="108" t="s">
        <v>85</v>
      </c>
      <c r="S17" s="111" t="s">
        <v>85</v>
      </c>
      <c r="T17" s="108">
        <v>1110703</v>
      </c>
      <c r="U17" s="108">
        <v>4980</v>
      </c>
      <c r="V17" s="108">
        <v>4980</v>
      </c>
      <c r="W17" s="108">
        <v>99</v>
      </c>
      <c r="X17" s="113">
        <v>2018</v>
      </c>
      <c r="Y17" s="113">
        <v>58</v>
      </c>
      <c r="Z17" s="113">
        <v>0</v>
      </c>
      <c r="AA17" s="114" t="s">
        <v>104</v>
      </c>
      <c r="AB17" s="108">
        <v>129</v>
      </c>
      <c r="AC17" s="109" t="s">
        <v>95</v>
      </c>
      <c r="AD17" s="152" t="s">
        <v>147</v>
      </c>
      <c r="AE17" s="152" t="s">
        <v>95</v>
      </c>
      <c r="AF17" s="153">
        <f t="shared" si="1"/>
        <v>31</v>
      </c>
      <c r="AG17" s="154">
        <f t="shared" si="2"/>
        <v>4352.92</v>
      </c>
      <c r="AH17" s="155">
        <f t="shared" si="3"/>
        <v>134940.51999999999</v>
      </c>
      <c r="AI17" s="156"/>
    </row>
    <row r="18" spans="1:35">
      <c r="A18" s="108">
        <v>2019</v>
      </c>
      <c r="B18" s="108">
        <v>57</v>
      </c>
      <c r="C18" s="109" t="s">
        <v>75</v>
      </c>
      <c r="D18" s="150" t="s">
        <v>148</v>
      </c>
      <c r="E18" s="109" t="s">
        <v>143</v>
      </c>
      <c r="F18" s="111" t="s">
        <v>144</v>
      </c>
      <c r="G18" s="112">
        <v>20605.689999999999</v>
      </c>
      <c r="H18" s="112">
        <v>3715.78</v>
      </c>
      <c r="I18" s="143" t="s">
        <v>79</v>
      </c>
      <c r="J18" s="112">
        <f t="shared" si="0"/>
        <v>16889.91</v>
      </c>
      <c r="K18" s="151" t="s">
        <v>84</v>
      </c>
      <c r="L18" s="108">
        <v>2019</v>
      </c>
      <c r="M18" s="108">
        <v>560</v>
      </c>
      <c r="N18" s="109" t="s">
        <v>137</v>
      </c>
      <c r="O18" s="111" t="s">
        <v>145</v>
      </c>
      <c r="P18" s="109" t="s">
        <v>146</v>
      </c>
      <c r="Q18" s="109" t="s">
        <v>146</v>
      </c>
      <c r="R18" s="108" t="s">
        <v>85</v>
      </c>
      <c r="S18" s="111" t="s">
        <v>85</v>
      </c>
      <c r="T18" s="108">
        <v>1110703</v>
      </c>
      <c r="U18" s="108">
        <v>4980</v>
      </c>
      <c r="V18" s="108">
        <v>4980</v>
      </c>
      <c r="W18" s="108">
        <v>99</v>
      </c>
      <c r="X18" s="113">
        <v>2018</v>
      </c>
      <c r="Y18" s="113">
        <v>58</v>
      </c>
      <c r="Z18" s="113">
        <v>0</v>
      </c>
      <c r="AA18" s="114" t="s">
        <v>104</v>
      </c>
      <c r="AB18" s="108">
        <v>129</v>
      </c>
      <c r="AC18" s="109" t="s">
        <v>95</v>
      </c>
      <c r="AD18" s="152" t="s">
        <v>147</v>
      </c>
      <c r="AE18" s="152" t="s">
        <v>95</v>
      </c>
      <c r="AF18" s="153">
        <f t="shared" si="1"/>
        <v>31</v>
      </c>
      <c r="AG18" s="154">
        <f t="shared" si="2"/>
        <v>16889.91</v>
      </c>
      <c r="AH18" s="155">
        <f t="shared" si="3"/>
        <v>523587.21</v>
      </c>
      <c r="AI18" s="156"/>
    </row>
    <row r="19" spans="1:35">
      <c r="A19" s="108">
        <v>2019</v>
      </c>
      <c r="B19" s="108">
        <v>58</v>
      </c>
      <c r="C19" s="109" t="s">
        <v>75</v>
      </c>
      <c r="D19" s="150" t="s">
        <v>149</v>
      </c>
      <c r="E19" s="109" t="s">
        <v>115</v>
      </c>
      <c r="F19" s="111" t="s">
        <v>150</v>
      </c>
      <c r="G19" s="112">
        <v>80.28</v>
      </c>
      <c r="H19" s="112">
        <v>14.48</v>
      </c>
      <c r="I19" s="143" t="s">
        <v>79</v>
      </c>
      <c r="J19" s="112">
        <f t="shared" si="0"/>
        <v>65.8</v>
      </c>
      <c r="K19" s="151" t="s">
        <v>151</v>
      </c>
      <c r="L19" s="108">
        <v>2019</v>
      </c>
      <c r="M19" s="108">
        <v>563</v>
      </c>
      <c r="N19" s="109" t="s">
        <v>137</v>
      </c>
      <c r="O19" s="111" t="s">
        <v>152</v>
      </c>
      <c r="P19" s="109" t="s">
        <v>153</v>
      </c>
      <c r="Q19" s="109" t="s">
        <v>84</v>
      </c>
      <c r="R19" s="108" t="s">
        <v>85</v>
      </c>
      <c r="S19" s="111" t="s">
        <v>85</v>
      </c>
      <c r="T19" s="108">
        <v>1010203</v>
      </c>
      <c r="U19" s="108">
        <v>140</v>
      </c>
      <c r="V19" s="108">
        <v>450</v>
      </c>
      <c r="W19" s="108">
        <v>4</v>
      </c>
      <c r="X19" s="113">
        <v>2019</v>
      </c>
      <c r="Y19" s="113">
        <v>33</v>
      </c>
      <c r="Z19" s="113">
        <v>0</v>
      </c>
      <c r="AA19" s="114" t="s">
        <v>86</v>
      </c>
      <c r="AB19" s="108">
        <v>101</v>
      </c>
      <c r="AC19" s="109" t="s">
        <v>87</v>
      </c>
      <c r="AD19" s="152" t="s">
        <v>147</v>
      </c>
      <c r="AE19" s="152" t="s">
        <v>87</v>
      </c>
      <c r="AF19" s="153">
        <f t="shared" si="1"/>
        <v>-11</v>
      </c>
      <c r="AG19" s="154">
        <f t="shared" si="2"/>
        <v>65.8</v>
      </c>
      <c r="AH19" s="155">
        <f t="shared" si="3"/>
        <v>-723.8</v>
      </c>
      <c r="AI19" s="156"/>
    </row>
    <row r="20" spans="1:35">
      <c r="A20" s="108">
        <v>2019</v>
      </c>
      <c r="B20" s="108">
        <v>59</v>
      </c>
      <c r="C20" s="109" t="s">
        <v>75</v>
      </c>
      <c r="D20" s="150" t="s">
        <v>154</v>
      </c>
      <c r="E20" s="109" t="s">
        <v>155</v>
      </c>
      <c r="F20" s="111" t="s">
        <v>156</v>
      </c>
      <c r="G20" s="112">
        <v>25.4</v>
      </c>
      <c r="H20" s="112">
        <v>2.31</v>
      </c>
      <c r="I20" s="143" t="s">
        <v>79</v>
      </c>
      <c r="J20" s="112">
        <f t="shared" si="0"/>
        <v>23.09</v>
      </c>
      <c r="K20" s="151" t="s">
        <v>157</v>
      </c>
      <c r="L20" s="108">
        <v>2019</v>
      </c>
      <c r="M20" s="108">
        <v>663</v>
      </c>
      <c r="N20" s="109" t="s">
        <v>75</v>
      </c>
      <c r="O20" s="111" t="s">
        <v>158</v>
      </c>
      <c r="P20" s="109" t="s">
        <v>159</v>
      </c>
      <c r="Q20" s="109" t="s">
        <v>84</v>
      </c>
      <c r="R20" s="108" t="s">
        <v>85</v>
      </c>
      <c r="S20" s="111" t="s">
        <v>85</v>
      </c>
      <c r="T20" s="108">
        <v>1010203</v>
      </c>
      <c r="U20" s="108">
        <v>140</v>
      </c>
      <c r="V20" s="108">
        <v>450</v>
      </c>
      <c r="W20" s="108">
        <v>6</v>
      </c>
      <c r="X20" s="113">
        <v>2019</v>
      </c>
      <c r="Y20" s="113">
        <v>30</v>
      </c>
      <c r="Z20" s="113">
        <v>0</v>
      </c>
      <c r="AA20" s="114" t="s">
        <v>95</v>
      </c>
      <c r="AB20" s="108">
        <v>142</v>
      </c>
      <c r="AC20" s="109" t="s">
        <v>95</v>
      </c>
      <c r="AD20" s="152" t="s">
        <v>133</v>
      </c>
      <c r="AE20" s="152" t="s">
        <v>95</v>
      </c>
      <c r="AF20" s="153">
        <f t="shared" si="1"/>
        <v>16</v>
      </c>
      <c r="AG20" s="154">
        <f t="shared" si="2"/>
        <v>23.09</v>
      </c>
      <c r="AH20" s="155">
        <f t="shared" si="3"/>
        <v>369.44</v>
      </c>
      <c r="AI20" s="156"/>
    </row>
    <row r="21" spans="1:35">
      <c r="A21" s="108">
        <v>2019</v>
      </c>
      <c r="B21" s="108">
        <v>60</v>
      </c>
      <c r="C21" s="109" t="s">
        <v>75</v>
      </c>
      <c r="D21" s="150" t="s">
        <v>160</v>
      </c>
      <c r="E21" s="109" t="s">
        <v>155</v>
      </c>
      <c r="F21" s="111" t="s">
        <v>156</v>
      </c>
      <c r="G21" s="112">
        <v>25.4</v>
      </c>
      <c r="H21" s="112">
        <v>2.31</v>
      </c>
      <c r="I21" s="143" t="s">
        <v>79</v>
      </c>
      <c r="J21" s="112">
        <f t="shared" si="0"/>
        <v>23.09</v>
      </c>
      <c r="K21" s="151" t="s">
        <v>157</v>
      </c>
      <c r="L21" s="108">
        <v>2019</v>
      </c>
      <c r="M21" s="108">
        <v>661</v>
      </c>
      <c r="N21" s="109" t="s">
        <v>75</v>
      </c>
      <c r="O21" s="111" t="s">
        <v>158</v>
      </c>
      <c r="P21" s="109" t="s">
        <v>159</v>
      </c>
      <c r="Q21" s="109" t="s">
        <v>84</v>
      </c>
      <c r="R21" s="108" t="s">
        <v>85</v>
      </c>
      <c r="S21" s="111" t="s">
        <v>85</v>
      </c>
      <c r="T21" s="108">
        <v>1010203</v>
      </c>
      <c r="U21" s="108">
        <v>140</v>
      </c>
      <c r="V21" s="108">
        <v>450</v>
      </c>
      <c r="W21" s="108">
        <v>6</v>
      </c>
      <c r="X21" s="113">
        <v>2019</v>
      </c>
      <c r="Y21" s="113">
        <v>30</v>
      </c>
      <c r="Z21" s="113">
        <v>0</v>
      </c>
      <c r="AA21" s="114" t="s">
        <v>95</v>
      </c>
      <c r="AB21" s="108">
        <v>142</v>
      </c>
      <c r="AC21" s="109" t="s">
        <v>95</v>
      </c>
      <c r="AD21" s="152" t="s">
        <v>133</v>
      </c>
      <c r="AE21" s="152" t="s">
        <v>95</v>
      </c>
      <c r="AF21" s="153">
        <f t="shared" si="1"/>
        <v>16</v>
      </c>
      <c r="AG21" s="154">
        <f t="shared" si="2"/>
        <v>23.09</v>
      </c>
      <c r="AH21" s="155">
        <f t="shared" si="3"/>
        <v>369.44</v>
      </c>
      <c r="AI21" s="156"/>
    </row>
    <row r="22" spans="1:35">
      <c r="A22" s="108">
        <v>2019</v>
      </c>
      <c r="B22" s="108">
        <v>61</v>
      </c>
      <c r="C22" s="109" t="s">
        <v>75</v>
      </c>
      <c r="D22" s="150" t="s">
        <v>161</v>
      </c>
      <c r="E22" s="109" t="s">
        <v>98</v>
      </c>
      <c r="F22" s="111" t="s">
        <v>162</v>
      </c>
      <c r="G22" s="112">
        <v>948.48</v>
      </c>
      <c r="H22" s="112">
        <v>0</v>
      </c>
      <c r="I22" s="143" t="s">
        <v>79</v>
      </c>
      <c r="J22" s="112">
        <f t="shared" si="0"/>
        <v>948.48</v>
      </c>
      <c r="K22" s="151" t="s">
        <v>163</v>
      </c>
      <c r="L22" s="108">
        <v>2019</v>
      </c>
      <c r="M22" s="108">
        <v>660</v>
      </c>
      <c r="N22" s="109" t="s">
        <v>75</v>
      </c>
      <c r="O22" s="111" t="s">
        <v>164</v>
      </c>
      <c r="P22" s="109" t="s">
        <v>165</v>
      </c>
      <c r="Q22" s="109" t="s">
        <v>166</v>
      </c>
      <c r="R22" s="108" t="s">
        <v>85</v>
      </c>
      <c r="S22" s="111" t="s">
        <v>85</v>
      </c>
      <c r="T22" s="108">
        <v>1010403</v>
      </c>
      <c r="U22" s="108">
        <v>360</v>
      </c>
      <c r="V22" s="108">
        <v>1400</v>
      </c>
      <c r="W22" s="108">
        <v>1</v>
      </c>
      <c r="X22" s="113">
        <v>2019</v>
      </c>
      <c r="Y22" s="113">
        <v>37</v>
      </c>
      <c r="Z22" s="113">
        <v>0</v>
      </c>
      <c r="AA22" s="114" t="s">
        <v>104</v>
      </c>
      <c r="AB22" s="108">
        <v>107</v>
      </c>
      <c r="AC22" s="109" t="s">
        <v>105</v>
      </c>
      <c r="AD22" s="152" t="s">
        <v>167</v>
      </c>
      <c r="AE22" s="152" t="s">
        <v>105</v>
      </c>
      <c r="AF22" s="153">
        <f t="shared" si="1"/>
        <v>-11</v>
      </c>
      <c r="AG22" s="154">
        <f t="shared" si="2"/>
        <v>948.48</v>
      </c>
      <c r="AH22" s="155">
        <f t="shared" si="3"/>
        <v>-10433.280000000001</v>
      </c>
      <c r="AI22" s="156"/>
    </row>
    <row r="23" spans="1:35">
      <c r="A23" s="108">
        <v>2019</v>
      </c>
      <c r="B23" s="108">
        <v>62</v>
      </c>
      <c r="C23" s="109" t="s">
        <v>75</v>
      </c>
      <c r="D23" s="150" t="s">
        <v>168</v>
      </c>
      <c r="E23" s="109" t="s">
        <v>98</v>
      </c>
      <c r="F23" s="111" t="s">
        <v>162</v>
      </c>
      <c r="G23" s="112">
        <v>1244.8800000000001</v>
      </c>
      <c r="H23" s="112">
        <v>0</v>
      </c>
      <c r="I23" s="143" t="s">
        <v>79</v>
      </c>
      <c r="J23" s="112">
        <f t="shared" si="0"/>
        <v>1244.8800000000001</v>
      </c>
      <c r="K23" s="151" t="s">
        <v>169</v>
      </c>
      <c r="L23" s="108">
        <v>2019</v>
      </c>
      <c r="M23" s="108">
        <v>658</v>
      </c>
      <c r="N23" s="109" t="s">
        <v>75</v>
      </c>
      <c r="O23" s="111" t="s">
        <v>164</v>
      </c>
      <c r="P23" s="109" t="s">
        <v>165</v>
      </c>
      <c r="Q23" s="109" t="s">
        <v>166</v>
      </c>
      <c r="R23" s="108" t="s">
        <v>85</v>
      </c>
      <c r="S23" s="111" t="s">
        <v>85</v>
      </c>
      <c r="T23" s="108">
        <v>1010603</v>
      </c>
      <c r="U23" s="108">
        <v>580</v>
      </c>
      <c r="V23" s="108">
        <v>770</v>
      </c>
      <c r="W23" s="108">
        <v>99</v>
      </c>
      <c r="X23" s="113">
        <v>2019</v>
      </c>
      <c r="Y23" s="113">
        <v>38</v>
      </c>
      <c r="Z23" s="113">
        <v>0</v>
      </c>
      <c r="AA23" s="114" t="s">
        <v>105</v>
      </c>
      <c r="AB23" s="108">
        <v>108</v>
      </c>
      <c r="AC23" s="109" t="s">
        <v>105</v>
      </c>
      <c r="AD23" s="152" t="s">
        <v>167</v>
      </c>
      <c r="AE23" s="152" t="s">
        <v>105</v>
      </c>
      <c r="AF23" s="153">
        <f t="shared" si="1"/>
        <v>-11</v>
      </c>
      <c r="AG23" s="154">
        <f t="shared" si="2"/>
        <v>1244.8800000000001</v>
      </c>
      <c r="AH23" s="155">
        <f t="shared" si="3"/>
        <v>-13693.68</v>
      </c>
      <c r="AI23" s="156"/>
    </row>
    <row r="24" spans="1:35">
      <c r="A24" s="108">
        <v>2019</v>
      </c>
      <c r="B24" s="108">
        <v>63</v>
      </c>
      <c r="C24" s="109" t="s">
        <v>75</v>
      </c>
      <c r="D24" s="150" t="s">
        <v>170</v>
      </c>
      <c r="E24" s="109" t="s">
        <v>171</v>
      </c>
      <c r="F24" s="111" t="s">
        <v>172</v>
      </c>
      <c r="G24" s="112">
        <v>85.8</v>
      </c>
      <c r="H24" s="112">
        <v>15.47</v>
      </c>
      <c r="I24" s="143" t="s">
        <v>79</v>
      </c>
      <c r="J24" s="112">
        <f t="shared" si="0"/>
        <v>70.33</v>
      </c>
      <c r="K24" s="151" t="s">
        <v>84</v>
      </c>
      <c r="L24" s="108">
        <v>2019</v>
      </c>
      <c r="M24" s="108">
        <v>233</v>
      </c>
      <c r="N24" s="109" t="s">
        <v>173</v>
      </c>
      <c r="O24" s="111" t="s">
        <v>174</v>
      </c>
      <c r="P24" s="109" t="s">
        <v>175</v>
      </c>
      <c r="Q24" s="109" t="s">
        <v>84</v>
      </c>
      <c r="R24" s="108" t="s">
        <v>85</v>
      </c>
      <c r="S24" s="111" t="s">
        <v>85</v>
      </c>
      <c r="T24" s="108">
        <v>2080201</v>
      </c>
      <c r="U24" s="108">
        <v>8330</v>
      </c>
      <c r="V24" s="108">
        <v>8330</v>
      </c>
      <c r="W24" s="108">
        <v>99</v>
      </c>
      <c r="X24" s="113">
        <v>2015</v>
      </c>
      <c r="Y24" s="113">
        <v>271</v>
      </c>
      <c r="Z24" s="113">
        <v>0</v>
      </c>
      <c r="AA24" s="114" t="s">
        <v>86</v>
      </c>
      <c r="AB24" s="108">
        <v>99</v>
      </c>
      <c r="AC24" s="109" t="s">
        <v>87</v>
      </c>
      <c r="AD24" s="152" t="s">
        <v>115</v>
      </c>
      <c r="AE24" s="152" t="s">
        <v>87</v>
      </c>
      <c r="AF24" s="153">
        <f t="shared" si="1"/>
        <v>27</v>
      </c>
      <c r="AG24" s="154">
        <f t="shared" si="2"/>
        <v>70.33</v>
      </c>
      <c r="AH24" s="155">
        <f t="shared" si="3"/>
        <v>1898.9099999999999</v>
      </c>
      <c r="AI24" s="156"/>
    </row>
    <row r="25" spans="1:35">
      <c r="A25" s="108">
        <v>2019</v>
      </c>
      <c r="B25" s="108">
        <v>64</v>
      </c>
      <c r="C25" s="109" t="s">
        <v>75</v>
      </c>
      <c r="D25" s="150" t="s">
        <v>176</v>
      </c>
      <c r="E25" s="109" t="s">
        <v>171</v>
      </c>
      <c r="F25" s="111" t="s">
        <v>177</v>
      </c>
      <c r="G25" s="112">
        <v>154.47999999999999</v>
      </c>
      <c r="H25" s="112">
        <v>27.86</v>
      </c>
      <c r="I25" s="143" t="s">
        <v>79</v>
      </c>
      <c r="J25" s="112">
        <f t="shared" si="0"/>
        <v>126.61999999999999</v>
      </c>
      <c r="K25" s="151" t="s">
        <v>178</v>
      </c>
      <c r="L25" s="108">
        <v>2019</v>
      </c>
      <c r="M25" s="108">
        <v>232</v>
      </c>
      <c r="N25" s="109" t="s">
        <v>173</v>
      </c>
      <c r="O25" s="111" t="s">
        <v>174</v>
      </c>
      <c r="P25" s="109" t="s">
        <v>175</v>
      </c>
      <c r="Q25" s="109" t="s">
        <v>84</v>
      </c>
      <c r="R25" s="108" t="s">
        <v>85</v>
      </c>
      <c r="S25" s="111" t="s">
        <v>85</v>
      </c>
      <c r="T25" s="108">
        <v>1080203</v>
      </c>
      <c r="U25" s="108">
        <v>2890</v>
      </c>
      <c r="V25" s="108">
        <v>7430</v>
      </c>
      <c r="W25" s="108">
        <v>99</v>
      </c>
      <c r="X25" s="113">
        <v>2018</v>
      </c>
      <c r="Y25" s="113">
        <v>24</v>
      </c>
      <c r="Z25" s="113">
        <v>0</v>
      </c>
      <c r="AA25" s="114" t="s">
        <v>86</v>
      </c>
      <c r="AB25" s="108">
        <v>97</v>
      </c>
      <c r="AC25" s="109" t="s">
        <v>87</v>
      </c>
      <c r="AD25" s="152" t="s">
        <v>115</v>
      </c>
      <c r="AE25" s="152" t="s">
        <v>87</v>
      </c>
      <c r="AF25" s="153">
        <f t="shared" si="1"/>
        <v>27</v>
      </c>
      <c r="AG25" s="154">
        <f t="shared" si="2"/>
        <v>126.61999999999999</v>
      </c>
      <c r="AH25" s="155">
        <f t="shared" si="3"/>
        <v>3418.74</v>
      </c>
      <c r="AI25" s="156"/>
    </row>
    <row r="26" spans="1:35">
      <c r="A26" s="108">
        <v>2019</v>
      </c>
      <c r="B26" s="108">
        <v>65</v>
      </c>
      <c r="C26" s="109" t="s">
        <v>75</v>
      </c>
      <c r="D26" s="150" t="s">
        <v>179</v>
      </c>
      <c r="E26" s="109" t="s">
        <v>171</v>
      </c>
      <c r="F26" s="111" t="s">
        <v>177</v>
      </c>
      <c r="G26" s="112">
        <v>171.56</v>
      </c>
      <c r="H26" s="112">
        <v>30.94</v>
      </c>
      <c r="I26" s="143" t="s">
        <v>79</v>
      </c>
      <c r="J26" s="112">
        <f t="shared" si="0"/>
        <v>140.62</v>
      </c>
      <c r="K26" s="151" t="s">
        <v>178</v>
      </c>
      <c r="L26" s="108">
        <v>2019</v>
      </c>
      <c r="M26" s="108">
        <v>234</v>
      </c>
      <c r="N26" s="109" t="s">
        <v>173</v>
      </c>
      <c r="O26" s="111" t="s">
        <v>174</v>
      </c>
      <c r="P26" s="109" t="s">
        <v>175</v>
      </c>
      <c r="Q26" s="109" t="s">
        <v>84</v>
      </c>
      <c r="R26" s="108" t="s">
        <v>85</v>
      </c>
      <c r="S26" s="111" t="s">
        <v>85</v>
      </c>
      <c r="T26" s="108">
        <v>1080203</v>
      </c>
      <c r="U26" s="108">
        <v>2890</v>
      </c>
      <c r="V26" s="108">
        <v>7430</v>
      </c>
      <c r="W26" s="108">
        <v>99</v>
      </c>
      <c r="X26" s="113">
        <v>2018</v>
      </c>
      <c r="Y26" s="113">
        <v>24</v>
      </c>
      <c r="Z26" s="113">
        <v>0</v>
      </c>
      <c r="AA26" s="114" t="s">
        <v>86</v>
      </c>
      <c r="AB26" s="108">
        <v>97</v>
      </c>
      <c r="AC26" s="109" t="s">
        <v>87</v>
      </c>
      <c r="AD26" s="152" t="s">
        <v>115</v>
      </c>
      <c r="AE26" s="152" t="s">
        <v>87</v>
      </c>
      <c r="AF26" s="153">
        <f t="shared" si="1"/>
        <v>27</v>
      </c>
      <c r="AG26" s="154">
        <f t="shared" si="2"/>
        <v>140.62</v>
      </c>
      <c r="AH26" s="155">
        <f t="shared" si="3"/>
        <v>3796.7400000000002</v>
      </c>
      <c r="AI26" s="156"/>
    </row>
    <row r="27" spans="1:35">
      <c r="A27" s="108">
        <v>2019</v>
      </c>
      <c r="B27" s="108">
        <v>66</v>
      </c>
      <c r="C27" s="109" t="s">
        <v>75</v>
      </c>
      <c r="D27" s="150" t="s">
        <v>180</v>
      </c>
      <c r="E27" s="109" t="s">
        <v>171</v>
      </c>
      <c r="F27" s="111" t="s">
        <v>177</v>
      </c>
      <c r="G27" s="112">
        <v>85.8</v>
      </c>
      <c r="H27" s="112">
        <v>15.47</v>
      </c>
      <c r="I27" s="143" t="s">
        <v>79</v>
      </c>
      <c r="J27" s="112">
        <f t="shared" si="0"/>
        <v>70.33</v>
      </c>
      <c r="K27" s="151" t="s">
        <v>181</v>
      </c>
      <c r="L27" s="108">
        <v>2019</v>
      </c>
      <c r="M27" s="108">
        <v>230</v>
      </c>
      <c r="N27" s="109" t="s">
        <v>173</v>
      </c>
      <c r="O27" s="111" t="s">
        <v>174</v>
      </c>
      <c r="P27" s="109" t="s">
        <v>175</v>
      </c>
      <c r="Q27" s="109" t="s">
        <v>84</v>
      </c>
      <c r="R27" s="108" t="s">
        <v>85</v>
      </c>
      <c r="S27" s="111" t="s">
        <v>85</v>
      </c>
      <c r="T27" s="108">
        <v>1080203</v>
      </c>
      <c r="U27" s="108">
        <v>2890</v>
      </c>
      <c r="V27" s="108">
        <v>7430</v>
      </c>
      <c r="W27" s="108">
        <v>99</v>
      </c>
      <c r="X27" s="113">
        <v>2019</v>
      </c>
      <c r="Y27" s="113">
        <v>25</v>
      </c>
      <c r="Z27" s="113">
        <v>0</v>
      </c>
      <c r="AA27" s="114" t="s">
        <v>86</v>
      </c>
      <c r="AB27" s="108">
        <v>98</v>
      </c>
      <c r="AC27" s="109" t="s">
        <v>87</v>
      </c>
      <c r="AD27" s="152" t="s">
        <v>115</v>
      </c>
      <c r="AE27" s="152" t="s">
        <v>87</v>
      </c>
      <c r="AF27" s="153">
        <f t="shared" si="1"/>
        <v>27</v>
      </c>
      <c r="AG27" s="154">
        <f t="shared" si="2"/>
        <v>70.33</v>
      </c>
      <c r="AH27" s="155">
        <f t="shared" si="3"/>
        <v>1898.9099999999999</v>
      </c>
      <c r="AI27" s="156"/>
    </row>
    <row r="28" spans="1:35">
      <c r="A28" s="108">
        <v>2019</v>
      </c>
      <c r="B28" s="108">
        <v>67</v>
      </c>
      <c r="C28" s="109" t="s">
        <v>75</v>
      </c>
      <c r="D28" s="150" t="s">
        <v>182</v>
      </c>
      <c r="E28" s="109" t="s">
        <v>183</v>
      </c>
      <c r="F28" s="111" t="s">
        <v>177</v>
      </c>
      <c r="G28" s="112">
        <v>352.01</v>
      </c>
      <c r="H28" s="112">
        <v>63.48</v>
      </c>
      <c r="I28" s="143" t="s">
        <v>79</v>
      </c>
      <c r="J28" s="112">
        <f t="shared" si="0"/>
        <v>288.52999999999997</v>
      </c>
      <c r="K28" s="151" t="s">
        <v>184</v>
      </c>
      <c r="L28" s="108">
        <v>2019</v>
      </c>
      <c r="M28" s="108">
        <v>281</v>
      </c>
      <c r="N28" s="109" t="s">
        <v>185</v>
      </c>
      <c r="O28" s="111" t="s">
        <v>174</v>
      </c>
      <c r="P28" s="109" t="s">
        <v>175</v>
      </c>
      <c r="Q28" s="109" t="s">
        <v>84</v>
      </c>
      <c r="R28" s="108" t="s">
        <v>85</v>
      </c>
      <c r="S28" s="111" t="s">
        <v>85</v>
      </c>
      <c r="T28" s="108">
        <v>1010203</v>
      </c>
      <c r="U28" s="108">
        <v>140</v>
      </c>
      <c r="V28" s="108">
        <v>450</v>
      </c>
      <c r="W28" s="108">
        <v>7</v>
      </c>
      <c r="X28" s="113">
        <v>2018</v>
      </c>
      <c r="Y28" s="113">
        <v>22</v>
      </c>
      <c r="Z28" s="113">
        <v>0</v>
      </c>
      <c r="AA28" s="114" t="s">
        <v>86</v>
      </c>
      <c r="AB28" s="108">
        <v>95</v>
      </c>
      <c r="AC28" s="109" t="s">
        <v>87</v>
      </c>
      <c r="AD28" s="152" t="s">
        <v>143</v>
      </c>
      <c r="AE28" s="152" t="s">
        <v>87</v>
      </c>
      <c r="AF28" s="153">
        <f t="shared" si="1"/>
        <v>20</v>
      </c>
      <c r="AG28" s="154">
        <f t="shared" si="2"/>
        <v>288.52999999999997</v>
      </c>
      <c r="AH28" s="155">
        <f t="shared" si="3"/>
        <v>5770.5999999999995</v>
      </c>
      <c r="AI28" s="156"/>
    </row>
    <row r="29" spans="1:35">
      <c r="A29" s="108">
        <v>2019</v>
      </c>
      <c r="B29" s="108">
        <v>68</v>
      </c>
      <c r="C29" s="109" t="s">
        <v>75</v>
      </c>
      <c r="D29" s="150" t="s">
        <v>186</v>
      </c>
      <c r="E29" s="109" t="s">
        <v>183</v>
      </c>
      <c r="F29" s="111" t="s">
        <v>177</v>
      </c>
      <c r="G29" s="112">
        <v>185.42</v>
      </c>
      <c r="H29" s="112">
        <v>33.44</v>
      </c>
      <c r="I29" s="143" t="s">
        <v>79</v>
      </c>
      <c r="J29" s="112">
        <f t="shared" si="0"/>
        <v>151.97999999999999</v>
      </c>
      <c r="K29" s="151" t="s">
        <v>187</v>
      </c>
      <c r="L29" s="108">
        <v>2019</v>
      </c>
      <c r="M29" s="108">
        <v>282</v>
      </c>
      <c r="N29" s="109" t="s">
        <v>185</v>
      </c>
      <c r="O29" s="111" t="s">
        <v>174</v>
      </c>
      <c r="P29" s="109" t="s">
        <v>175</v>
      </c>
      <c r="Q29" s="109" t="s">
        <v>84</v>
      </c>
      <c r="R29" s="108" t="s">
        <v>85</v>
      </c>
      <c r="S29" s="111" t="s">
        <v>85</v>
      </c>
      <c r="T29" s="108">
        <v>1010203</v>
      </c>
      <c r="U29" s="108">
        <v>140</v>
      </c>
      <c r="V29" s="108">
        <v>450</v>
      </c>
      <c r="W29" s="108">
        <v>7</v>
      </c>
      <c r="X29" s="113">
        <v>2018</v>
      </c>
      <c r="Y29" s="113">
        <v>21</v>
      </c>
      <c r="Z29" s="113">
        <v>0</v>
      </c>
      <c r="AA29" s="114" t="s">
        <v>86</v>
      </c>
      <c r="AB29" s="108">
        <v>94</v>
      </c>
      <c r="AC29" s="109" t="s">
        <v>87</v>
      </c>
      <c r="AD29" s="152" t="s">
        <v>143</v>
      </c>
      <c r="AE29" s="152" t="s">
        <v>87</v>
      </c>
      <c r="AF29" s="153">
        <f t="shared" si="1"/>
        <v>20</v>
      </c>
      <c r="AG29" s="154">
        <f t="shared" si="2"/>
        <v>151.97999999999999</v>
      </c>
      <c r="AH29" s="155">
        <f t="shared" si="3"/>
        <v>3039.6</v>
      </c>
      <c r="AI29" s="156"/>
    </row>
    <row r="30" spans="1:35">
      <c r="A30" s="108">
        <v>2019</v>
      </c>
      <c r="B30" s="108">
        <v>69</v>
      </c>
      <c r="C30" s="109" t="s">
        <v>75</v>
      </c>
      <c r="D30" s="150" t="s">
        <v>188</v>
      </c>
      <c r="E30" s="109" t="s">
        <v>183</v>
      </c>
      <c r="F30" s="111" t="s">
        <v>189</v>
      </c>
      <c r="G30" s="112">
        <v>96.04</v>
      </c>
      <c r="H30" s="112">
        <v>17.32</v>
      </c>
      <c r="I30" s="143" t="s">
        <v>79</v>
      </c>
      <c r="J30" s="112">
        <f t="shared" si="0"/>
        <v>78.72</v>
      </c>
      <c r="K30" s="151" t="s">
        <v>190</v>
      </c>
      <c r="L30" s="108">
        <v>2019</v>
      </c>
      <c r="M30" s="108">
        <v>280</v>
      </c>
      <c r="N30" s="109" t="s">
        <v>185</v>
      </c>
      <c r="O30" s="111" t="s">
        <v>174</v>
      </c>
      <c r="P30" s="109" t="s">
        <v>175</v>
      </c>
      <c r="Q30" s="109" t="s">
        <v>84</v>
      </c>
      <c r="R30" s="108" t="s">
        <v>85</v>
      </c>
      <c r="S30" s="111" t="s">
        <v>85</v>
      </c>
      <c r="T30" s="108">
        <v>1010203</v>
      </c>
      <c r="U30" s="108">
        <v>140</v>
      </c>
      <c r="V30" s="108">
        <v>450</v>
      </c>
      <c r="W30" s="108">
        <v>7</v>
      </c>
      <c r="X30" s="113">
        <v>2019</v>
      </c>
      <c r="Y30" s="113">
        <v>26</v>
      </c>
      <c r="Z30" s="113">
        <v>0</v>
      </c>
      <c r="AA30" s="114" t="s">
        <v>86</v>
      </c>
      <c r="AB30" s="108">
        <v>96</v>
      </c>
      <c r="AC30" s="109" t="s">
        <v>87</v>
      </c>
      <c r="AD30" s="152" t="s">
        <v>143</v>
      </c>
      <c r="AE30" s="152" t="s">
        <v>87</v>
      </c>
      <c r="AF30" s="153">
        <f t="shared" si="1"/>
        <v>20</v>
      </c>
      <c r="AG30" s="154">
        <f t="shared" si="2"/>
        <v>78.72</v>
      </c>
      <c r="AH30" s="155">
        <f t="shared" si="3"/>
        <v>1574.4</v>
      </c>
      <c r="AI30" s="156"/>
    </row>
    <row r="31" spans="1:35">
      <c r="A31" s="108">
        <v>2019</v>
      </c>
      <c r="B31" s="108">
        <v>70</v>
      </c>
      <c r="C31" s="109" t="s">
        <v>104</v>
      </c>
      <c r="D31" s="150" t="s">
        <v>191</v>
      </c>
      <c r="E31" s="109" t="s">
        <v>192</v>
      </c>
      <c r="F31" s="111" t="s">
        <v>193</v>
      </c>
      <c r="G31" s="112">
        <v>71.98</v>
      </c>
      <c r="H31" s="112">
        <v>12.98</v>
      </c>
      <c r="I31" s="143" t="s">
        <v>79</v>
      </c>
      <c r="J31" s="112">
        <f t="shared" si="0"/>
        <v>59</v>
      </c>
      <c r="K31" s="151" t="s">
        <v>194</v>
      </c>
      <c r="L31" s="108">
        <v>2019</v>
      </c>
      <c r="M31" s="108">
        <v>744</v>
      </c>
      <c r="N31" s="109" t="s">
        <v>195</v>
      </c>
      <c r="O31" s="111" t="s">
        <v>196</v>
      </c>
      <c r="P31" s="109" t="s">
        <v>197</v>
      </c>
      <c r="Q31" s="109" t="s">
        <v>198</v>
      </c>
      <c r="R31" s="108" t="s">
        <v>85</v>
      </c>
      <c r="S31" s="111" t="s">
        <v>85</v>
      </c>
      <c r="T31" s="108">
        <v>1010202</v>
      </c>
      <c r="U31" s="108">
        <v>130</v>
      </c>
      <c r="V31" s="108">
        <v>450</v>
      </c>
      <c r="W31" s="108">
        <v>1</v>
      </c>
      <c r="X31" s="113">
        <v>2019</v>
      </c>
      <c r="Y31" s="113">
        <v>36</v>
      </c>
      <c r="Z31" s="113">
        <v>0</v>
      </c>
      <c r="AA31" s="114" t="s">
        <v>95</v>
      </c>
      <c r="AB31" s="108">
        <v>134</v>
      </c>
      <c r="AC31" s="109" t="s">
        <v>95</v>
      </c>
      <c r="AD31" s="152" t="s">
        <v>133</v>
      </c>
      <c r="AE31" s="152" t="s">
        <v>95</v>
      </c>
      <c r="AF31" s="153">
        <f t="shared" si="1"/>
        <v>16</v>
      </c>
      <c r="AG31" s="154">
        <f t="shared" si="2"/>
        <v>59</v>
      </c>
      <c r="AH31" s="155">
        <f t="shared" si="3"/>
        <v>944</v>
      </c>
      <c r="AI31" s="156"/>
    </row>
    <row r="32" spans="1:35">
      <c r="A32" s="108">
        <v>2019</v>
      </c>
      <c r="B32" s="108">
        <v>71</v>
      </c>
      <c r="C32" s="109" t="s">
        <v>104</v>
      </c>
      <c r="D32" s="150" t="s">
        <v>199</v>
      </c>
      <c r="E32" s="109" t="s">
        <v>87</v>
      </c>
      <c r="F32" s="111" t="s">
        <v>200</v>
      </c>
      <c r="G32" s="112">
        <v>25.71</v>
      </c>
      <c r="H32" s="112">
        <v>4.53</v>
      </c>
      <c r="I32" s="143" t="s">
        <v>79</v>
      </c>
      <c r="J32" s="112">
        <f t="shared" si="0"/>
        <v>21.18</v>
      </c>
      <c r="K32" s="151" t="s">
        <v>151</v>
      </c>
      <c r="L32" s="108">
        <v>2019</v>
      </c>
      <c r="M32" s="108">
        <v>743</v>
      </c>
      <c r="N32" s="109" t="s">
        <v>195</v>
      </c>
      <c r="O32" s="111" t="s">
        <v>201</v>
      </c>
      <c r="P32" s="109" t="s">
        <v>202</v>
      </c>
      <c r="Q32" s="109" t="s">
        <v>202</v>
      </c>
      <c r="R32" s="108" t="s">
        <v>85</v>
      </c>
      <c r="S32" s="111" t="s">
        <v>85</v>
      </c>
      <c r="T32" s="108">
        <v>1010203</v>
      </c>
      <c r="U32" s="108">
        <v>140</v>
      </c>
      <c r="V32" s="108">
        <v>450</v>
      </c>
      <c r="W32" s="108">
        <v>4</v>
      </c>
      <c r="X32" s="113">
        <v>2019</v>
      </c>
      <c r="Y32" s="113">
        <v>34</v>
      </c>
      <c r="Z32" s="113">
        <v>0</v>
      </c>
      <c r="AA32" s="114" t="s">
        <v>95</v>
      </c>
      <c r="AB32" s="108">
        <v>133</v>
      </c>
      <c r="AC32" s="109" t="s">
        <v>95</v>
      </c>
      <c r="AD32" s="152" t="s">
        <v>203</v>
      </c>
      <c r="AE32" s="152" t="s">
        <v>95</v>
      </c>
      <c r="AF32" s="153">
        <f t="shared" si="1"/>
        <v>12</v>
      </c>
      <c r="AG32" s="154">
        <f t="shared" si="2"/>
        <v>21.18</v>
      </c>
      <c r="AH32" s="155">
        <f t="shared" si="3"/>
        <v>254.16</v>
      </c>
      <c r="AI32" s="156"/>
    </row>
    <row r="33" spans="1:35">
      <c r="A33" s="108">
        <v>2019</v>
      </c>
      <c r="B33" s="108">
        <v>72</v>
      </c>
      <c r="C33" s="109" t="s">
        <v>105</v>
      </c>
      <c r="D33" s="150" t="s">
        <v>204</v>
      </c>
      <c r="E33" s="109" t="s">
        <v>205</v>
      </c>
      <c r="F33" s="111" t="s">
        <v>206</v>
      </c>
      <c r="G33" s="112">
        <v>326.36</v>
      </c>
      <c r="H33" s="112">
        <v>58.85</v>
      </c>
      <c r="I33" s="143" t="s">
        <v>79</v>
      </c>
      <c r="J33" s="112">
        <f t="shared" si="0"/>
        <v>267.51</v>
      </c>
      <c r="K33" s="151" t="s">
        <v>207</v>
      </c>
      <c r="L33" s="108">
        <v>2019</v>
      </c>
      <c r="M33" s="108">
        <v>767</v>
      </c>
      <c r="N33" s="109" t="s">
        <v>195</v>
      </c>
      <c r="O33" s="111" t="s">
        <v>208</v>
      </c>
      <c r="P33" s="109" t="s">
        <v>209</v>
      </c>
      <c r="Q33" s="109" t="s">
        <v>84</v>
      </c>
      <c r="R33" s="108" t="s">
        <v>85</v>
      </c>
      <c r="S33" s="111" t="s">
        <v>85</v>
      </c>
      <c r="T33" s="108">
        <v>1010203</v>
      </c>
      <c r="U33" s="108">
        <v>140</v>
      </c>
      <c r="V33" s="108">
        <v>450</v>
      </c>
      <c r="W33" s="108">
        <v>2</v>
      </c>
      <c r="X33" s="113">
        <v>2019</v>
      </c>
      <c r="Y33" s="113">
        <v>94</v>
      </c>
      <c r="Z33" s="113">
        <v>0</v>
      </c>
      <c r="AA33" s="114" t="s">
        <v>95</v>
      </c>
      <c r="AB33" s="108">
        <v>131</v>
      </c>
      <c r="AC33" s="109" t="s">
        <v>95</v>
      </c>
      <c r="AD33" s="152" t="s">
        <v>210</v>
      </c>
      <c r="AE33" s="152" t="s">
        <v>95</v>
      </c>
      <c r="AF33" s="153">
        <f t="shared" si="1"/>
        <v>-15</v>
      </c>
      <c r="AG33" s="154">
        <f t="shared" si="2"/>
        <v>267.51</v>
      </c>
      <c r="AH33" s="155">
        <f t="shared" si="3"/>
        <v>-4012.6499999999996</v>
      </c>
      <c r="AI33" s="156"/>
    </row>
    <row r="34" spans="1:35">
      <c r="A34" s="108">
        <v>2019</v>
      </c>
      <c r="B34" s="108">
        <v>73</v>
      </c>
      <c r="C34" s="109" t="s">
        <v>211</v>
      </c>
      <c r="D34" s="150" t="s">
        <v>212</v>
      </c>
      <c r="E34" s="109" t="s">
        <v>213</v>
      </c>
      <c r="F34" s="111" t="s">
        <v>214</v>
      </c>
      <c r="G34" s="112">
        <v>463.6</v>
      </c>
      <c r="H34" s="112">
        <v>83.6</v>
      </c>
      <c r="I34" s="143" t="s">
        <v>79</v>
      </c>
      <c r="J34" s="112">
        <f t="shared" si="0"/>
        <v>380</v>
      </c>
      <c r="K34" s="151" t="s">
        <v>215</v>
      </c>
      <c r="L34" s="108">
        <v>2019</v>
      </c>
      <c r="M34" s="108">
        <v>899</v>
      </c>
      <c r="N34" s="109" t="s">
        <v>211</v>
      </c>
      <c r="O34" s="111" t="s">
        <v>216</v>
      </c>
      <c r="P34" s="109" t="s">
        <v>217</v>
      </c>
      <c r="Q34" s="109" t="s">
        <v>84</v>
      </c>
      <c r="R34" s="108" t="s">
        <v>85</v>
      </c>
      <c r="S34" s="111" t="s">
        <v>85</v>
      </c>
      <c r="T34" s="108">
        <v>1010203</v>
      </c>
      <c r="U34" s="108">
        <v>140</v>
      </c>
      <c r="V34" s="108">
        <v>450</v>
      </c>
      <c r="W34" s="108">
        <v>2</v>
      </c>
      <c r="X34" s="113">
        <v>2019</v>
      </c>
      <c r="Y34" s="113">
        <v>65</v>
      </c>
      <c r="Z34" s="113">
        <v>0</v>
      </c>
      <c r="AA34" s="114" t="s">
        <v>95</v>
      </c>
      <c r="AB34" s="108">
        <v>141</v>
      </c>
      <c r="AC34" s="109" t="s">
        <v>95</v>
      </c>
      <c r="AD34" s="152" t="s">
        <v>218</v>
      </c>
      <c r="AE34" s="152" t="s">
        <v>95</v>
      </c>
      <c r="AF34" s="153">
        <f t="shared" si="1"/>
        <v>-37</v>
      </c>
      <c r="AG34" s="154">
        <f t="shared" si="2"/>
        <v>380</v>
      </c>
      <c r="AH34" s="155">
        <f t="shared" si="3"/>
        <v>-14060</v>
      </c>
      <c r="AI34" s="156"/>
    </row>
    <row r="35" spans="1:35">
      <c r="A35" s="108">
        <v>2019</v>
      </c>
      <c r="B35" s="108">
        <v>74</v>
      </c>
      <c r="C35" s="109" t="s">
        <v>211</v>
      </c>
      <c r="D35" s="150" t="s">
        <v>219</v>
      </c>
      <c r="E35" s="109" t="s">
        <v>195</v>
      </c>
      <c r="F35" s="111" t="s">
        <v>116</v>
      </c>
      <c r="G35" s="112">
        <v>68.3</v>
      </c>
      <c r="H35" s="112">
        <v>12.32</v>
      </c>
      <c r="I35" s="143" t="s">
        <v>79</v>
      </c>
      <c r="J35" s="112">
        <f t="shared" si="0"/>
        <v>55.98</v>
      </c>
      <c r="K35" s="151" t="s">
        <v>190</v>
      </c>
      <c r="L35" s="108">
        <v>2019</v>
      </c>
      <c r="M35" s="108">
        <v>788</v>
      </c>
      <c r="N35" s="109" t="s">
        <v>220</v>
      </c>
      <c r="O35" s="111" t="s">
        <v>174</v>
      </c>
      <c r="P35" s="109" t="s">
        <v>175</v>
      </c>
      <c r="Q35" s="109" t="s">
        <v>84</v>
      </c>
      <c r="R35" s="108" t="s">
        <v>85</v>
      </c>
      <c r="S35" s="111" t="s">
        <v>85</v>
      </c>
      <c r="T35" s="108">
        <v>1010203</v>
      </c>
      <c r="U35" s="108">
        <v>140</v>
      </c>
      <c r="V35" s="108">
        <v>450</v>
      </c>
      <c r="W35" s="108">
        <v>7</v>
      </c>
      <c r="X35" s="113">
        <v>2019</v>
      </c>
      <c r="Y35" s="113">
        <v>26</v>
      </c>
      <c r="Z35" s="113">
        <v>0</v>
      </c>
      <c r="AA35" s="114" t="s">
        <v>95</v>
      </c>
      <c r="AB35" s="108">
        <v>137</v>
      </c>
      <c r="AC35" s="109" t="s">
        <v>95</v>
      </c>
      <c r="AD35" s="152" t="s">
        <v>221</v>
      </c>
      <c r="AE35" s="152" t="s">
        <v>95</v>
      </c>
      <c r="AF35" s="153">
        <f t="shared" si="1"/>
        <v>3</v>
      </c>
      <c r="AG35" s="154">
        <f t="shared" si="2"/>
        <v>55.98</v>
      </c>
      <c r="AH35" s="155">
        <f t="shared" si="3"/>
        <v>167.94</v>
      </c>
      <c r="AI35" s="156"/>
    </row>
    <row r="36" spans="1:35">
      <c r="A36" s="108">
        <v>2019</v>
      </c>
      <c r="B36" s="108">
        <v>75</v>
      </c>
      <c r="C36" s="109" t="s">
        <v>211</v>
      </c>
      <c r="D36" s="150" t="s">
        <v>222</v>
      </c>
      <c r="E36" s="109" t="s">
        <v>195</v>
      </c>
      <c r="F36" s="111" t="s">
        <v>116</v>
      </c>
      <c r="G36" s="112">
        <v>256.89999999999998</v>
      </c>
      <c r="H36" s="112">
        <v>46.33</v>
      </c>
      <c r="I36" s="143" t="s">
        <v>79</v>
      </c>
      <c r="J36" s="112">
        <f t="shared" si="0"/>
        <v>210.57</v>
      </c>
      <c r="K36" s="151" t="s">
        <v>190</v>
      </c>
      <c r="L36" s="108">
        <v>2019</v>
      </c>
      <c r="M36" s="108">
        <v>790</v>
      </c>
      <c r="N36" s="109" t="s">
        <v>220</v>
      </c>
      <c r="O36" s="111" t="s">
        <v>174</v>
      </c>
      <c r="P36" s="109" t="s">
        <v>175</v>
      </c>
      <c r="Q36" s="109" t="s">
        <v>84</v>
      </c>
      <c r="R36" s="108" t="s">
        <v>85</v>
      </c>
      <c r="S36" s="111" t="s">
        <v>85</v>
      </c>
      <c r="T36" s="108">
        <v>1010203</v>
      </c>
      <c r="U36" s="108">
        <v>140</v>
      </c>
      <c r="V36" s="108">
        <v>450</v>
      </c>
      <c r="W36" s="108">
        <v>7</v>
      </c>
      <c r="X36" s="113">
        <v>2019</v>
      </c>
      <c r="Y36" s="113">
        <v>26</v>
      </c>
      <c r="Z36" s="113">
        <v>0</v>
      </c>
      <c r="AA36" s="114" t="s">
        <v>95</v>
      </c>
      <c r="AB36" s="108">
        <v>137</v>
      </c>
      <c r="AC36" s="109" t="s">
        <v>95</v>
      </c>
      <c r="AD36" s="152" t="s">
        <v>221</v>
      </c>
      <c r="AE36" s="152" t="s">
        <v>95</v>
      </c>
      <c r="AF36" s="153">
        <f t="shared" si="1"/>
        <v>3</v>
      </c>
      <c r="AG36" s="154">
        <f t="shared" si="2"/>
        <v>210.57</v>
      </c>
      <c r="AH36" s="155">
        <f t="shared" si="3"/>
        <v>631.71</v>
      </c>
      <c r="AI36" s="156"/>
    </row>
    <row r="37" spans="1:35">
      <c r="A37" s="108">
        <v>2019</v>
      </c>
      <c r="B37" s="108">
        <v>76</v>
      </c>
      <c r="C37" s="109" t="s">
        <v>223</v>
      </c>
      <c r="D37" s="150" t="s">
        <v>224</v>
      </c>
      <c r="E37" s="109" t="s">
        <v>211</v>
      </c>
      <c r="F37" s="111"/>
      <c r="G37" s="112">
        <v>204.59</v>
      </c>
      <c r="H37" s="112">
        <v>36.89</v>
      </c>
      <c r="I37" s="143" t="s">
        <v>79</v>
      </c>
      <c r="J37" s="112">
        <f t="shared" si="0"/>
        <v>167.7</v>
      </c>
      <c r="K37" s="151" t="s">
        <v>84</v>
      </c>
      <c r="L37" s="108">
        <v>2019</v>
      </c>
      <c r="M37" s="108">
        <v>912</v>
      </c>
      <c r="N37" s="109" t="s">
        <v>225</v>
      </c>
      <c r="O37" s="111" t="s">
        <v>226</v>
      </c>
      <c r="P37" s="109" t="s">
        <v>227</v>
      </c>
      <c r="Q37" s="109" t="s">
        <v>84</v>
      </c>
      <c r="R37" s="108" t="s">
        <v>85</v>
      </c>
      <c r="S37" s="111" t="s">
        <v>85</v>
      </c>
      <c r="T37" s="108">
        <v>1010203</v>
      </c>
      <c r="U37" s="108">
        <v>140</v>
      </c>
      <c r="V37" s="108">
        <v>450</v>
      </c>
      <c r="W37" s="108">
        <v>2</v>
      </c>
      <c r="X37" s="113">
        <v>2019</v>
      </c>
      <c r="Y37" s="113">
        <v>75</v>
      </c>
      <c r="Z37" s="113">
        <v>0</v>
      </c>
      <c r="AA37" s="114" t="s">
        <v>95</v>
      </c>
      <c r="AB37" s="108">
        <v>130</v>
      </c>
      <c r="AC37" s="109" t="s">
        <v>95</v>
      </c>
      <c r="AD37" s="152" t="s">
        <v>210</v>
      </c>
      <c r="AE37" s="152" t="s">
        <v>95</v>
      </c>
      <c r="AF37" s="153">
        <f t="shared" si="1"/>
        <v>-15</v>
      </c>
      <c r="AG37" s="154">
        <f t="shared" si="2"/>
        <v>167.7</v>
      </c>
      <c r="AH37" s="155">
        <f t="shared" si="3"/>
        <v>-2515.5</v>
      </c>
      <c r="AI37" s="156"/>
    </row>
    <row r="38" spans="1:35">
      <c r="A38" s="108">
        <v>2019</v>
      </c>
      <c r="B38" s="108">
        <v>77</v>
      </c>
      <c r="C38" s="109" t="s">
        <v>223</v>
      </c>
      <c r="D38" s="150" t="s">
        <v>228</v>
      </c>
      <c r="E38" s="109" t="s">
        <v>167</v>
      </c>
      <c r="F38" s="111" t="s">
        <v>229</v>
      </c>
      <c r="G38" s="112">
        <v>36.6</v>
      </c>
      <c r="H38" s="112">
        <v>6.6</v>
      </c>
      <c r="I38" s="143" t="s">
        <v>79</v>
      </c>
      <c r="J38" s="112">
        <f t="shared" si="0"/>
        <v>30</v>
      </c>
      <c r="K38" s="151" t="s">
        <v>230</v>
      </c>
      <c r="L38" s="108">
        <v>2019</v>
      </c>
      <c r="M38" s="108">
        <v>973</v>
      </c>
      <c r="N38" s="109" t="s">
        <v>223</v>
      </c>
      <c r="O38" s="111" t="s">
        <v>231</v>
      </c>
      <c r="P38" s="109" t="s">
        <v>232</v>
      </c>
      <c r="Q38" s="109" t="s">
        <v>84</v>
      </c>
      <c r="R38" s="108" t="s">
        <v>85</v>
      </c>
      <c r="S38" s="111" t="s">
        <v>85</v>
      </c>
      <c r="T38" s="108">
        <v>1010203</v>
      </c>
      <c r="U38" s="108">
        <v>140</v>
      </c>
      <c r="V38" s="108">
        <v>450</v>
      </c>
      <c r="W38" s="108">
        <v>4</v>
      </c>
      <c r="X38" s="113">
        <v>2019</v>
      </c>
      <c r="Y38" s="113">
        <v>35</v>
      </c>
      <c r="Z38" s="113">
        <v>0</v>
      </c>
      <c r="AA38" s="114" t="s">
        <v>95</v>
      </c>
      <c r="AB38" s="108">
        <v>136</v>
      </c>
      <c r="AC38" s="109" t="s">
        <v>95</v>
      </c>
      <c r="AD38" s="152" t="s">
        <v>233</v>
      </c>
      <c r="AE38" s="152" t="s">
        <v>95</v>
      </c>
      <c r="AF38" s="153">
        <f t="shared" si="1"/>
        <v>-16</v>
      </c>
      <c r="AG38" s="154">
        <f t="shared" si="2"/>
        <v>30</v>
      </c>
      <c r="AH38" s="155">
        <f t="shared" si="3"/>
        <v>-480</v>
      </c>
      <c r="AI38" s="156"/>
    </row>
    <row r="39" spans="1:35">
      <c r="A39" s="108">
        <v>2019</v>
      </c>
      <c r="B39" s="108">
        <v>78</v>
      </c>
      <c r="C39" s="109" t="s">
        <v>223</v>
      </c>
      <c r="D39" s="150" t="s">
        <v>234</v>
      </c>
      <c r="E39" s="109" t="s">
        <v>133</v>
      </c>
      <c r="F39" s="111" t="s">
        <v>123</v>
      </c>
      <c r="G39" s="112">
        <v>94.86</v>
      </c>
      <c r="H39" s="112">
        <v>17.11</v>
      </c>
      <c r="I39" s="143" t="s">
        <v>79</v>
      </c>
      <c r="J39" s="112">
        <f t="shared" si="0"/>
        <v>77.75</v>
      </c>
      <c r="K39" s="151" t="s">
        <v>124</v>
      </c>
      <c r="L39" s="108">
        <v>2019</v>
      </c>
      <c r="M39" s="108">
        <v>974</v>
      </c>
      <c r="N39" s="109" t="s">
        <v>223</v>
      </c>
      <c r="O39" s="111" t="s">
        <v>125</v>
      </c>
      <c r="P39" s="109" t="s">
        <v>126</v>
      </c>
      <c r="Q39" s="109" t="s">
        <v>84</v>
      </c>
      <c r="R39" s="108" t="s">
        <v>85</v>
      </c>
      <c r="S39" s="111" t="s">
        <v>85</v>
      </c>
      <c r="T39" s="108">
        <v>1080203</v>
      </c>
      <c r="U39" s="108">
        <v>2890</v>
      </c>
      <c r="V39" s="108">
        <v>7430</v>
      </c>
      <c r="W39" s="108">
        <v>99</v>
      </c>
      <c r="X39" s="113">
        <v>2019</v>
      </c>
      <c r="Y39" s="113">
        <v>24</v>
      </c>
      <c r="Z39" s="113">
        <v>0</v>
      </c>
      <c r="AA39" s="114" t="s">
        <v>95</v>
      </c>
      <c r="AB39" s="108">
        <v>143</v>
      </c>
      <c r="AC39" s="109" t="s">
        <v>95</v>
      </c>
      <c r="AD39" s="152" t="s">
        <v>235</v>
      </c>
      <c r="AE39" s="152" t="s">
        <v>95</v>
      </c>
      <c r="AF39" s="153">
        <f t="shared" si="1"/>
        <v>-34</v>
      </c>
      <c r="AG39" s="154">
        <f t="shared" si="2"/>
        <v>77.75</v>
      </c>
      <c r="AH39" s="155">
        <f t="shared" si="3"/>
        <v>-2643.5</v>
      </c>
      <c r="AI39" s="156"/>
    </row>
    <row r="40" spans="1:35">
      <c r="A40" s="108">
        <v>2019</v>
      </c>
      <c r="B40" s="108">
        <v>79</v>
      </c>
      <c r="C40" s="109" t="s">
        <v>223</v>
      </c>
      <c r="D40" s="150" t="s">
        <v>236</v>
      </c>
      <c r="E40" s="109" t="s">
        <v>133</v>
      </c>
      <c r="F40" s="111"/>
      <c r="G40" s="112">
        <v>60</v>
      </c>
      <c r="H40" s="112">
        <v>10.82</v>
      </c>
      <c r="I40" s="143" t="s">
        <v>79</v>
      </c>
      <c r="J40" s="112">
        <f t="shared" ref="J40:J71" si="4">IF(I40="SI", G40-H40,G40)</f>
        <v>49.18</v>
      </c>
      <c r="K40" s="151" t="s">
        <v>237</v>
      </c>
      <c r="L40" s="108">
        <v>2019</v>
      </c>
      <c r="M40" s="108">
        <v>975</v>
      </c>
      <c r="N40" s="109" t="s">
        <v>223</v>
      </c>
      <c r="O40" s="111" t="s">
        <v>238</v>
      </c>
      <c r="P40" s="109" t="s">
        <v>239</v>
      </c>
      <c r="Q40" s="109" t="s">
        <v>240</v>
      </c>
      <c r="R40" s="108" t="s">
        <v>85</v>
      </c>
      <c r="S40" s="111" t="s">
        <v>85</v>
      </c>
      <c r="T40" s="108">
        <v>1080102</v>
      </c>
      <c r="U40" s="108">
        <v>2770</v>
      </c>
      <c r="V40" s="108">
        <v>8515</v>
      </c>
      <c r="W40" s="108">
        <v>99</v>
      </c>
      <c r="X40" s="113">
        <v>2019</v>
      </c>
      <c r="Y40" s="113">
        <v>76</v>
      </c>
      <c r="Z40" s="113">
        <v>0</v>
      </c>
      <c r="AA40" s="114" t="s">
        <v>95</v>
      </c>
      <c r="AB40" s="108">
        <v>139</v>
      </c>
      <c r="AC40" s="109" t="s">
        <v>95</v>
      </c>
      <c r="AD40" s="152" t="s">
        <v>241</v>
      </c>
      <c r="AE40" s="152" t="s">
        <v>95</v>
      </c>
      <c r="AF40" s="153">
        <f t="shared" ref="AF40:AF71" si="5">AE40-AD40</f>
        <v>-29</v>
      </c>
      <c r="AG40" s="154">
        <f t="shared" ref="AG40:AG71" si="6">IF(AI40="SI", 0,J40)</f>
        <v>49.18</v>
      </c>
      <c r="AH40" s="155">
        <f t="shared" ref="AH40:AH71" si="7">AG40*AF40</f>
        <v>-1426.22</v>
      </c>
      <c r="AI40" s="156"/>
    </row>
    <row r="41" spans="1:35">
      <c r="A41" s="108">
        <v>2019</v>
      </c>
      <c r="B41" s="108">
        <v>80</v>
      </c>
      <c r="C41" s="109" t="s">
        <v>223</v>
      </c>
      <c r="D41" s="150" t="s">
        <v>242</v>
      </c>
      <c r="E41" s="109" t="s">
        <v>133</v>
      </c>
      <c r="F41" s="111" t="s">
        <v>243</v>
      </c>
      <c r="G41" s="112">
        <v>24.74</v>
      </c>
      <c r="H41" s="112">
        <v>4.68</v>
      </c>
      <c r="I41" s="143" t="s">
        <v>79</v>
      </c>
      <c r="J41" s="112">
        <f t="shared" si="4"/>
        <v>20.059999999999999</v>
      </c>
      <c r="K41" s="151" t="s">
        <v>130</v>
      </c>
      <c r="L41" s="108">
        <v>2019</v>
      </c>
      <c r="M41" s="108">
        <v>964</v>
      </c>
      <c r="N41" s="109" t="s">
        <v>223</v>
      </c>
      <c r="O41" s="111" t="s">
        <v>131</v>
      </c>
      <c r="P41" s="109" t="s">
        <v>132</v>
      </c>
      <c r="Q41" s="109" t="s">
        <v>84</v>
      </c>
      <c r="R41" s="108" t="s">
        <v>85</v>
      </c>
      <c r="S41" s="111" t="s">
        <v>85</v>
      </c>
      <c r="T41" s="108">
        <v>1010203</v>
      </c>
      <c r="U41" s="108">
        <v>140</v>
      </c>
      <c r="V41" s="108">
        <v>450</v>
      </c>
      <c r="W41" s="108">
        <v>5</v>
      </c>
      <c r="X41" s="113">
        <v>2019</v>
      </c>
      <c r="Y41" s="113">
        <v>29</v>
      </c>
      <c r="Z41" s="113">
        <v>0</v>
      </c>
      <c r="AA41" s="114" t="s">
        <v>95</v>
      </c>
      <c r="AB41" s="108">
        <v>140</v>
      </c>
      <c r="AC41" s="109" t="s">
        <v>95</v>
      </c>
      <c r="AD41" s="152" t="s">
        <v>244</v>
      </c>
      <c r="AE41" s="152" t="s">
        <v>95</v>
      </c>
      <c r="AF41" s="153">
        <f t="shared" si="5"/>
        <v>-45</v>
      </c>
      <c r="AG41" s="154">
        <f t="shared" si="6"/>
        <v>20.059999999999999</v>
      </c>
      <c r="AH41" s="155">
        <f t="shared" si="7"/>
        <v>-902.69999999999993</v>
      </c>
      <c r="AI41" s="156"/>
    </row>
    <row r="42" spans="1:35">
      <c r="A42" s="108">
        <v>2019</v>
      </c>
      <c r="B42" s="108">
        <v>81</v>
      </c>
      <c r="C42" s="109" t="s">
        <v>223</v>
      </c>
      <c r="D42" s="150" t="s">
        <v>245</v>
      </c>
      <c r="E42" s="109" t="s">
        <v>246</v>
      </c>
      <c r="F42" s="111" t="s">
        <v>247</v>
      </c>
      <c r="G42" s="112">
        <v>544.73</v>
      </c>
      <c r="H42" s="112">
        <v>98.23</v>
      </c>
      <c r="I42" s="143" t="s">
        <v>79</v>
      </c>
      <c r="J42" s="112">
        <f t="shared" si="4"/>
        <v>446.5</v>
      </c>
      <c r="K42" s="151" t="s">
        <v>248</v>
      </c>
      <c r="L42" s="108">
        <v>2019</v>
      </c>
      <c r="M42" s="108">
        <v>908</v>
      </c>
      <c r="N42" s="109" t="s">
        <v>225</v>
      </c>
      <c r="O42" s="111" t="s">
        <v>249</v>
      </c>
      <c r="P42" s="109" t="s">
        <v>250</v>
      </c>
      <c r="Q42" s="109" t="s">
        <v>250</v>
      </c>
      <c r="R42" s="108" t="s">
        <v>85</v>
      </c>
      <c r="S42" s="111" t="s">
        <v>85</v>
      </c>
      <c r="T42" s="108">
        <v>1010203</v>
      </c>
      <c r="U42" s="108">
        <v>140</v>
      </c>
      <c r="V42" s="108">
        <v>450</v>
      </c>
      <c r="W42" s="108">
        <v>2</v>
      </c>
      <c r="X42" s="113">
        <v>2018</v>
      </c>
      <c r="Y42" s="113">
        <v>16</v>
      </c>
      <c r="Z42" s="113">
        <v>0</v>
      </c>
      <c r="AA42" s="114" t="s">
        <v>95</v>
      </c>
      <c r="AB42" s="108">
        <v>144</v>
      </c>
      <c r="AC42" s="109" t="s">
        <v>95</v>
      </c>
      <c r="AD42" s="152" t="s">
        <v>251</v>
      </c>
      <c r="AE42" s="152" t="s">
        <v>95</v>
      </c>
      <c r="AF42" s="153">
        <f t="shared" si="5"/>
        <v>-13</v>
      </c>
      <c r="AG42" s="154">
        <f t="shared" si="6"/>
        <v>446.5</v>
      </c>
      <c r="AH42" s="155">
        <f t="shared" si="7"/>
        <v>-5804.5</v>
      </c>
      <c r="AI42" s="156"/>
    </row>
    <row r="43" spans="1:35">
      <c r="A43" s="108">
        <v>2019</v>
      </c>
      <c r="B43" s="108">
        <v>82</v>
      </c>
      <c r="C43" s="109" t="s">
        <v>252</v>
      </c>
      <c r="D43" s="150" t="s">
        <v>253</v>
      </c>
      <c r="E43" s="109" t="s">
        <v>225</v>
      </c>
      <c r="F43" s="111"/>
      <c r="G43" s="112">
        <v>20558.73</v>
      </c>
      <c r="H43" s="112">
        <v>3707.31</v>
      </c>
      <c r="I43" s="143" t="s">
        <v>79</v>
      </c>
      <c r="J43" s="112">
        <f t="shared" si="4"/>
        <v>16851.419999999998</v>
      </c>
      <c r="K43" s="151" t="s">
        <v>254</v>
      </c>
      <c r="L43" s="108">
        <v>2019</v>
      </c>
      <c r="M43" s="108">
        <v>967</v>
      </c>
      <c r="N43" s="109" t="s">
        <v>223</v>
      </c>
      <c r="O43" s="111" t="s">
        <v>255</v>
      </c>
      <c r="P43" s="109" t="s">
        <v>256</v>
      </c>
      <c r="Q43" s="109" t="s">
        <v>84</v>
      </c>
      <c r="R43" s="108" t="s">
        <v>85</v>
      </c>
      <c r="S43" s="111" t="s">
        <v>85</v>
      </c>
      <c r="T43" s="108">
        <v>2090605</v>
      </c>
      <c r="U43" s="108">
        <v>9070</v>
      </c>
      <c r="V43" s="108">
        <v>12650</v>
      </c>
      <c r="W43" s="108">
        <v>25</v>
      </c>
      <c r="X43" s="113">
        <v>2019</v>
      </c>
      <c r="Y43" s="113">
        <v>79</v>
      </c>
      <c r="Z43" s="113">
        <v>0</v>
      </c>
      <c r="AA43" s="114" t="s">
        <v>257</v>
      </c>
      <c r="AB43" s="108">
        <v>163</v>
      </c>
      <c r="AC43" s="109" t="s">
        <v>258</v>
      </c>
      <c r="AD43" s="152" t="s">
        <v>210</v>
      </c>
      <c r="AE43" s="152" t="s">
        <v>258</v>
      </c>
      <c r="AF43" s="153">
        <f t="shared" si="5"/>
        <v>-4</v>
      </c>
      <c r="AG43" s="154">
        <f t="shared" si="6"/>
        <v>16851.419999999998</v>
      </c>
      <c r="AH43" s="155">
        <f t="shared" si="7"/>
        <v>-67405.679999999993</v>
      </c>
      <c r="AI43" s="156"/>
    </row>
    <row r="44" spans="1:35">
      <c r="A44" s="108">
        <v>2019</v>
      </c>
      <c r="B44" s="108">
        <v>83</v>
      </c>
      <c r="C44" s="109" t="s">
        <v>112</v>
      </c>
      <c r="D44" s="150" t="s">
        <v>259</v>
      </c>
      <c r="E44" s="109" t="s">
        <v>133</v>
      </c>
      <c r="F44" s="111" t="s">
        <v>78</v>
      </c>
      <c r="G44" s="112">
        <v>384.62</v>
      </c>
      <c r="H44" s="112">
        <v>73.989999999999995</v>
      </c>
      <c r="I44" s="143" t="s">
        <v>79</v>
      </c>
      <c r="J44" s="112">
        <f t="shared" si="4"/>
        <v>310.63</v>
      </c>
      <c r="K44" s="151" t="s">
        <v>80</v>
      </c>
      <c r="L44" s="108">
        <v>2019</v>
      </c>
      <c r="M44" s="108">
        <v>1018</v>
      </c>
      <c r="N44" s="109" t="s">
        <v>112</v>
      </c>
      <c r="O44" s="111" t="s">
        <v>82</v>
      </c>
      <c r="P44" s="109" t="s">
        <v>83</v>
      </c>
      <c r="Q44" s="109" t="s">
        <v>84</v>
      </c>
      <c r="R44" s="108" t="s">
        <v>85</v>
      </c>
      <c r="S44" s="111" t="s">
        <v>85</v>
      </c>
      <c r="T44" s="108">
        <v>1010203</v>
      </c>
      <c r="U44" s="108">
        <v>140</v>
      </c>
      <c r="V44" s="108">
        <v>450</v>
      </c>
      <c r="W44" s="108">
        <v>5</v>
      </c>
      <c r="X44" s="113">
        <v>2019</v>
      </c>
      <c r="Y44" s="113">
        <v>28</v>
      </c>
      <c r="Z44" s="113">
        <v>0</v>
      </c>
      <c r="AA44" s="114" t="s">
        <v>95</v>
      </c>
      <c r="AB44" s="108">
        <v>132</v>
      </c>
      <c r="AC44" s="109" t="s">
        <v>95</v>
      </c>
      <c r="AD44" s="152" t="s">
        <v>260</v>
      </c>
      <c r="AE44" s="152" t="s">
        <v>95</v>
      </c>
      <c r="AF44" s="153">
        <f t="shared" si="5"/>
        <v>-14</v>
      </c>
      <c r="AG44" s="154">
        <f t="shared" si="6"/>
        <v>310.63</v>
      </c>
      <c r="AH44" s="155">
        <f t="shared" si="7"/>
        <v>-4348.82</v>
      </c>
      <c r="AI44" s="156"/>
    </row>
    <row r="45" spans="1:35">
      <c r="A45" s="108">
        <v>2019</v>
      </c>
      <c r="B45" s="108">
        <v>84</v>
      </c>
      <c r="C45" s="109" t="s">
        <v>112</v>
      </c>
      <c r="D45" s="150" t="s">
        <v>261</v>
      </c>
      <c r="E45" s="109" t="s">
        <v>223</v>
      </c>
      <c r="F45" s="111" t="s">
        <v>116</v>
      </c>
      <c r="G45" s="112">
        <v>137.96</v>
      </c>
      <c r="H45" s="112">
        <v>24.88</v>
      </c>
      <c r="I45" s="143" t="s">
        <v>79</v>
      </c>
      <c r="J45" s="112">
        <f t="shared" si="4"/>
        <v>113.08000000000001</v>
      </c>
      <c r="K45" s="151" t="s">
        <v>117</v>
      </c>
      <c r="L45" s="108">
        <v>2019</v>
      </c>
      <c r="M45" s="108">
        <v>1022</v>
      </c>
      <c r="N45" s="109" t="s">
        <v>112</v>
      </c>
      <c r="O45" s="111" t="s">
        <v>118</v>
      </c>
      <c r="P45" s="109" t="s">
        <v>119</v>
      </c>
      <c r="Q45" s="109" t="s">
        <v>119</v>
      </c>
      <c r="R45" s="108" t="s">
        <v>85</v>
      </c>
      <c r="S45" s="111" t="s">
        <v>85</v>
      </c>
      <c r="T45" s="108">
        <v>1010203</v>
      </c>
      <c r="U45" s="108">
        <v>140</v>
      </c>
      <c r="V45" s="108">
        <v>450</v>
      </c>
      <c r="W45" s="108">
        <v>7</v>
      </c>
      <c r="X45" s="113">
        <v>2019</v>
      </c>
      <c r="Y45" s="113">
        <v>23</v>
      </c>
      <c r="Z45" s="113">
        <v>0</v>
      </c>
      <c r="AA45" s="114" t="s">
        <v>262</v>
      </c>
      <c r="AB45" s="108">
        <v>213</v>
      </c>
      <c r="AC45" s="109" t="s">
        <v>263</v>
      </c>
      <c r="AD45" s="152" t="s">
        <v>257</v>
      </c>
      <c r="AE45" s="152" t="s">
        <v>263</v>
      </c>
      <c r="AF45" s="153">
        <f t="shared" si="5"/>
        <v>35</v>
      </c>
      <c r="AG45" s="154">
        <f t="shared" si="6"/>
        <v>113.08000000000001</v>
      </c>
      <c r="AH45" s="155">
        <f t="shared" si="7"/>
        <v>3957.8000000000006</v>
      </c>
      <c r="AI45" s="156"/>
    </row>
    <row r="46" spans="1:35">
      <c r="A46" s="108">
        <v>2019</v>
      </c>
      <c r="B46" s="108">
        <v>85</v>
      </c>
      <c r="C46" s="109" t="s">
        <v>112</v>
      </c>
      <c r="D46" s="150" t="s">
        <v>264</v>
      </c>
      <c r="E46" s="109" t="s">
        <v>133</v>
      </c>
      <c r="F46" s="111" t="s">
        <v>265</v>
      </c>
      <c r="G46" s="112">
        <v>36.6</v>
      </c>
      <c r="H46" s="112">
        <v>6.6</v>
      </c>
      <c r="I46" s="143" t="s">
        <v>79</v>
      </c>
      <c r="J46" s="112">
        <f t="shared" si="4"/>
        <v>30</v>
      </c>
      <c r="K46" s="151" t="s">
        <v>266</v>
      </c>
      <c r="L46" s="108">
        <v>2019</v>
      </c>
      <c r="M46" s="108">
        <v>1021</v>
      </c>
      <c r="N46" s="109" t="s">
        <v>112</v>
      </c>
      <c r="O46" s="111" t="s">
        <v>267</v>
      </c>
      <c r="P46" s="109" t="s">
        <v>268</v>
      </c>
      <c r="Q46" s="109" t="s">
        <v>84</v>
      </c>
      <c r="R46" s="108" t="s">
        <v>85</v>
      </c>
      <c r="S46" s="111" t="s">
        <v>85</v>
      </c>
      <c r="T46" s="108">
        <v>1010703</v>
      </c>
      <c r="U46" s="108">
        <v>690</v>
      </c>
      <c r="V46" s="108">
        <v>690</v>
      </c>
      <c r="W46" s="108">
        <v>1</v>
      </c>
      <c r="X46" s="113">
        <v>2019</v>
      </c>
      <c r="Y46" s="113">
        <v>62</v>
      </c>
      <c r="Z46" s="113">
        <v>0</v>
      </c>
      <c r="AA46" s="114" t="s">
        <v>95</v>
      </c>
      <c r="AB46" s="108">
        <v>135</v>
      </c>
      <c r="AC46" s="109" t="s">
        <v>95</v>
      </c>
      <c r="AD46" s="152" t="s">
        <v>260</v>
      </c>
      <c r="AE46" s="152" t="s">
        <v>95</v>
      </c>
      <c r="AF46" s="153">
        <f t="shared" si="5"/>
        <v>-14</v>
      </c>
      <c r="AG46" s="154">
        <f t="shared" si="6"/>
        <v>30</v>
      </c>
      <c r="AH46" s="155">
        <f t="shared" si="7"/>
        <v>-420</v>
      </c>
      <c r="AI46" s="156"/>
    </row>
    <row r="47" spans="1:35">
      <c r="A47" s="108">
        <v>2019</v>
      </c>
      <c r="B47" s="108">
        <v>86</v>
      </c>
      <c r="C47" s="109" t="s">
        <v>112</v>
      </c>
      <c r="D47" s="150" t="s">
        <v>269</v>
      </c>
      <c r="E47" s="109" t="s">
        <v>270</v>
      </c>
      <c r="F47" s="111" t="s">
        <v>271</v>
      </c>
      <c r="G47" s="112">
        <v>897.92</v>
      </c>
      <c r="H47" s="112">
        <v>161.91999999999999</v>
      </c>
      <c r="I47" s="143" t="s">
        <v>79</v>
      </c>
      <c r="J47" s="112">
        <f t="shared" si="4"/>
        <v>736</v>
      </c>
      <c r="K47" s="151" t="s">
        <v>272</v>
      </c>
      <c r="L47" s="108">
        <v>2019</v>
      </c>
      <c r="M47" s="108">
        <v>1031</v>
      </c>
      <c r="N47" s="109" t="s">
        <v>112</v>
      </c>
      <c r="O47" s="111" t="s">
        <v>216</v>
      </c>
      <c r="P47" s="109" t="s">
        <v>217</v>
      </c>
      <c r="Q47" s="109" t="s">
        <v>84</v>
      </c>
      <c r="R47" s="108" t="s">
        <v>85</v>
      </c>
      <c r="S47" s="111" t="s">
        <v>85</v>
      </c>
      <c r="T47" s="108">
        <v>1010203</v>
      </c>
      <c r="U47" s="108">
        <v>140</v>
      </c>
      <c r="V47" s="108">
        <v>450</v>
      </c>
      <c r="W47" s="108">
        <v>2</v>
      </c>
      <c r="X47" s="113">
        <v>2019</v>
      </c>
      <c r="Y47" s="113">
        <v>32</v>
      </c>
      <c r="Z47" s="113">
        <v>0</v>
      </c>
      <c r="AA47" s="114" t="s">
        <v>262</v>
      </c>
      <c r="AB47" s="108">
        <v>220</v>
      </c>
      <c r="AC47" s="109" t="s">
        <v>263</v>
      </c>
      <c r="AD47" s="152" t="s">
        <v>273</v>
      </c>
      <c r="AE47" s="152" t="s">
        <v>263</v>
      </c>
      <c r="AF47" s="153">
        <f t="shared" si="5"/>
        <v>21</v>
      </c>
      <c r="AG47" s="154">
        <f t="shared" si="6"/>
        <v>736</v>
      </c>
      <c r="AH47" s="155">
        <f t="shared" si="7"/>
        <v>15456</v>
      </c>
      <c r="AI47" s="156"/>
    </row>
    <row r="48" spans="1:35">
      <c r="A48" s="108">
        <v>2019</v>
      </c>
      <c r="B48" s="108">
        <v>88</v>
      </c>
      <c r="C48" s="109" t="s">
        <v>95</v>
      </c>
      <c r="D48" s="150" t="s">
        <v>274</v>
      </c>
      <c r="E48" s="109" t="s">
        <v>112</v>
      </c>
      <c r="F48" s="111" t="s">
        <v>275</v>
      </c>
      <c r="G48" s="112">
        <v>31.34</v>
      </c>
      <c r="H48" s="112">
        <v>0</v>
      </c>
      <c r="I48" s="143" t="s">
        <v>79</v>
      </c>
      <c r="J48" s="112">
        <f t="shared" si="4"/>
        <v>31.34</v>
      </c>
      <c r="K48" s="151" t="s">
        <v>266</v>
      </c>
      <c r="L48" s="108">
        <v>2019</v>
      </c>
      <c r="M48" s="108">
        <v>1066</v>
      </c>
      <c r="N48" s="109" t="s">
        <v>95</v>
      </c>
      <c r="O48" s="111" t="s">
        <v>276</v>
      </c>
      <c r="P48" s="109" t="s">
        <v>277</v>
      </c>
      <c r="Q48" s="109" t="s">
        <v>278</v>
      </c>
      <c r="R48" s="108" t="s">
        <v>85</v>
      </c>
      <c r="S48" s="111" t="s">
        <v>85</v>
      </c>
      <c r="T48" s="108">
        <v>1010703</v>
      </c>
      <c r="U48" s="108">
        <v>690</v>
      </c>
      <c r="V48" s="108">
        <v>690</v>
      </c>
      <c r="W48" s="108">
        <v>1</v>
      </c>
      <c r="X48" s="113">
        <v>2019</v>
      </c>
      <c r="Y48" s="113">
        <v>61</v>
      </c>
      <c r="Z48" s="113">
        <v>0</v>
      </c>
      <c r="AA48" s="114" t="s">
        <v>262</v>
      </c>
      <c r="AB48" s="108">
        <v>219</v>
      </c>
      <c r="AC48" s="109" t="s">
        <v>263</v>
      </c>
      <c r="AD48" s="152" t="s">
        <v>244</v>
      </c>
      <c r="AE48" s="152" t="s">
        <v>263</v>
      </c>
      <c r="AF48" s="153">
        <f t="shared" si="5"/>
        <v>-3</v>
      </c>
      <c r="AG48" s="154">
        <f t="shared" si="6"/>
        <v>31.34</v>
      </c>
      <c r="AH48" s="155">
        <f t="shared" si="7"/>
        <v>-94.02</v>
      </c>
      <c r="AI48" s="156"/>
    </row>
    <row r="49" spans="1:35">
      <c r="A49" s="108">
        <v>2019</v>
      </c>
      <c r="B49" s="108">
        <v>89</v>
      </c>
      <c r="C49" s="109" t="s">
        <v>95</v>
      </c>
      <c r="D49" s="150" t="s">
        <v>279</v>
      </c>
      <c r="E49" s="109" t="s">
        <v>75</v>
      </c>
      <c r="F49" s="111" t="s">
        <v>116</v>
      </c>
      <c r="G49" s="112">
        <v>77.819999999999993</v>
      </c>
      <c r="H49" s="112">
        <v>14.03</v>
      </c>
      <c r="I49" s="143" t="s">
        <v>79</v>
      </c>
      <c r="J49" s="112">
        <f t="shared" si="4"/>
        <v>63.789999999999992</v>
      </c>
      <c r="K49" s="151" t="s">
        <v>181</v>
      </c>
      <c r="L49" s="108">
        <v>2019</v>
      </c>
      <c r="M49" s="108">
        <v>717</v>
      </c>
      <c r="N49" s="109" t="s">
        <v>87</v>
      </c>
      <c r="O49" s="111" t="s">
        <v>174</v>
      </c>
      <c r="P49" s="109" t="s">
        <v>175</v>
      </c>
      <c r="Q49" s="109" t="s">
        <v>84</v>
      </c>
      <c r="R49" s="108" t="s">
        <v>85</v>
      </c>
      <c r="S49" s="111" t="s">
        <v>85</v>
      </c>
      <c r="T49" s="108">
        <v>1080203</v>
      </c>
      <c r="U49" s="108">
        <v>2890</v>
      </c>
      <c r="V49" s="108">
        <v>7430</v>
      </c>
      <c r="W49" s="108">
        <v>99</v>
      </c>
      <c r="X49" s="113">
        <v>2019</v>
      </c>
      <c r="Y49" s="113">
        <v>25</v>
      </c>
      <c r="Z49" s="113">
        <v>0</v>
      </c>
      <c r="AA49" s="114" t="s">
        <v>95</v>
      </c>
      <c r="AB49" s="108">
        <v>138</v>
      </c>
      <c r="AC49" s="109" t="s">
        <v>95</v>
      </c>
      <c r="AD49" s="152" t="s">
        <v>203</v>
      </c>
      <c r="AE49" s="152" t="s">
        <v>95</v>
      </c>
      <c r="AF49" s="153">
        <f t="shared" si="5"/>
        <v>12</v>
      </c>
      <c r="AG49" s="154">
        <f t="shared" si="6"/>
        <v>63.789999999999992</v>
      </c>
      <c r="AH49" s="155">
        <f t="shared" si="7"/>
        <v>765.4799999999999</v>
      </c>
      <c r="AI49" s="156"/>
    </row>
    <row r="50" spans="1:35">
      <c r="A50" s="108">
        <v>2019</v>
      </c>
      <c r="B50" s="108">
        <v>90</v>
      </c>
      <c r="C50" s="109" t="s">
        <v>95</v>
      </c>
      <c r="D50" s="150" t="s">
        <v>280</v>
      </c>
      <c r="E50" s="109" t="s">
        <v>75</v>
      </c>
      <c r="F50" s="111" t="s">
        <v>116</v>
      </c>
      <c r="G50" s="112">
        <v>77.819999999999993</v>
      </c>
      <c r="H50" s="112">
        <v>14.03</v>
      </c>
      <c r="I50" s="143" t="s">
        <v>79</v>
      </c>
      <c r="J50" s="112">
        <f t="shared" si="4"/>
        <v>63.789999999999992</v>
      </c>
      <c r="K50" s="151" t="s">
        <v>181</v>
      </c>
      <c r="L50" s="108">
        <v>2019</v>
      </c>
      <c r="M50" s="108">
        <v>718</v>
      </c>
      <c r="N50" s="109" t="s">
        <v>87</v>
      </c>
      <c r="O50" s="111" t="s">
        <v>174</v>
      </c>
      <c r="P50" s="109" t="s">
        <v>175</v>
      </c>
      <c r="Q50" s="109" t="s">
        <v>84</v>
      </c>
      <c r="R50" s="108" t="s">
        <v>85</v>
      </c>
      <c r="S50" s="111" t="s">
        <v>85</v>
      </c>
      <c r="T50" s="108">
        <v>1080203</v>
      </c>
      <c r="U50" s="108">
        <v>2890</v>
      </c>
      <c r="V50" s="108">
        <v>7430</v>
      </c>
      <c r="W50" s="108">
        <v>99</v>
      </c>
      <c r="X50" s="113">
        <v>2019</v>
      </c>
      <c r="Y50" s="113">
        <v>25</v>
      </c>
      <c r="Z50" s="113">
        <v>0</v>
      </c>
      <c r="AA50" s="114" t="s">
        <v>95</v>
      </c>
      <c r="AB50" s="108">
        <v>138</v>
      </c>
      <c r="AC50" s="109" t="s">
        <v>95</v>
      </c>
      <c r="AD50" s="152" t="s">
        <v>203</v>
      </c>
      <c r="AE50" s="152" t="s">
        <v>95</v>
      </c>
      <c r="AF50" s="153">
        <f t="shared" si="5"/>
        <v>12</v>
      </c>
      <c r="AG50" s="154">
        <f t="shared" si="6"/>
        <v>63.789999999999992</v>
      </c>
      <c r="AH50" s="155">
        <f t="shared" si="7"/>
        <v>765.4799999999999</v>
      </c>
      <c r="AI50" s="156"/>
    </row>
    <row r="51" spans="1:35">
      <c r="A51" s="108">
        <v>2019</v>
      </c>
      <c r="B51" s="108">
        <v>91</v>
      </c>
      <c r="C51" s="109" t="s">
        <v>95</v>
      </c>
      <c r="D51" s="150" t="s">
        <v>281</v>
      </c>
      <c r="E51" s="109" t="s">
        <v>75</v>
      </c>
      <c r="F51" s="111" t="s">
        <v>116</v>
      </c>
      <c r="G51" s="112">
        <v>140.19999999999999</v>
      </c>
      <c r="H51" s="112">
        <v>25.28</v>
      </c>
      <c r="I51" s="143" t="s">
        <v>79</v>
      </c>
      <c r="J51" s="112">
        <f t="shared" si="4"/>
        <v>114.91999999999999</v>
      </c>
      <c r="K51" s="151" t="s">
        <v>181</v>
      </c>
      <c r="L51" s="108">
        <v>2019</v>
      </c>
      <c r="M51" s="108">
        <v>716</v>
      </c>
      <c r="N51" s="109" t="s">
        <v>87</v>
      </c>
      <c r="O51" s="111" t="s">
        <v>174</v>
      </c>
      <c r="P51" s="109" t="s">
        <v>175</v>
      </c>
      <c r="Q51" s="109" t="s">
        <v>84</v>
      </c>
      <c r="R51" s="108" t="s">
        <v>85</v>
      </c>
      <c r="S51" s="111" t="s">
        <v>85</v>
      </c>
      <c r="T51" s="108">
        <v>1080203</v>
      </c>
      <c r="U51" s="108">
        <v>2890</v>
      </c>
      <c r="V51" s="108">
        <v>7430</v>
      </c>
      <c r="W51" s="108">
        <v>99</v>
      </c>
      <c r="X51" s="113">
        <v>2019</v>
      </c>
      <c r="Y51" s="113">
        <v>25</v>
      </c>
      <c r="Z51" s="113">
        <v>0</v>
      </c>
      <c r="AA51" s="114" t="s">
        <v>95</v>
      </c>
      <c r="AB51" s="108">
        <v>138</v>
      </c>
      <c r="AC51" s="109" t="s">
        <v>95</v>
      </c>
      <c r="AD51" s="152" t="s">
        <v>203</v>
      </c>
      <c r="AE51" s="152" t="s">
        <v>95</v>
      </c>
      <c r="AF51" s="153">
        <f t="shared" si="5"/>
        <v>12</v>
      </c>
      <c r="AG51" s="154">
        <f t="shared" si="6"/>
        <v>114.91999999999999</v>
      </c>
      <c r="AH51" s="155">
        <f t="shared" si="7"/>
        <v>1379.04</v>
      </c>
      <c r="AI51" s="156"/>
    </row>
    <row r="52" spans="1:35">
      <c r="A52" s="108">
        <v>2019</v>
      </c>
      <c r="B52" s="108">
        <v>92</v>
      </c>
      <c r="C52" s="109" t="s">
        <v>95</v>
      </c>
      <c r="D52" s="150" t="s">
        <v>282</v>
      </c>
      <c r="E52" s="109" t="s">
        <v>75</v>
      </c>
      <c r="F52" s="111" t="s">
        <v>116</v>
      </c>
      <c r="G52" s="112">
        <v>155.84</v>
      </c>
      <c r="H52" s="112">
        <v>28.1</v>
      </c>
      <c r="I52" s="143" t="s">
        <v>79</v>
      </c>
      <c r="J52" s="112">
        <f t="shared" si="4"/>
        <v>127.74000000000001</v>
      </c>
      <c r="K52" s="151" t="s">
        <v>181</v>
      </c>
      <c r="L52" s="108">
        <v>2019</v>
      </c>
      <c r="M52" s="108">
        <v>720</v>
      </c>
      <c r="N52" s="109" t="s">
        <v>87</v>
      </c>
      <c r="O52" s="111" t="s">
        <v>174</v>
      </c>
      <c r="P52" s="109" t="s">
        <v>175</v>
      </c>
      <c r="Q52" s="109" t="s">
        <v>84</v>
      </c>
      <c r="R52" s="108" t="s">
        <v>85</v>
      </c>
      <c r="S52" s="111" t="s">
        <v>85</v>
      </c>
      <c r="T52" s="108">
        <v>1080203</v>
      </c>
      <c r="U52" s="108">
        <v>2890</v>
      </c>
      <c r="V52" s="108">
        <v>7430</v>
      </c>
      <c r="W52" s="108">
        <v>99</v>
      </c>
      <c r="X52" s="113">
        <v>2019</v>
      </c>
      <c r="Y52" s="113">
        <v>25</v>
      </c>
      <c r="Z52" s="113">
        <v>0</v>
      </c>
      <c r="AA52" s="114" t="s">
        <v>95</v>
      </c>
      <c r="AB52" s="108">
        <v>138</v>
      </c>
      <c r="AC52" s="109" t="s">
        <v>95</v>
      </c>
      <c r="AD52" s="152" t="s">
        <v>203</v>
      </c>
      <c r="AE52" s="152" t="s">
        <v>95</v>
      </c>
      <c r="AF52" s="153">
        <f t="shared" si="5"/>
        <v>12</v>
      </c>
      <c r="AG52" s="154">
        <f t="shared" si="6"/>
        <v>127.74000000000001</v>
      </c>
      <c r="AH52" s="155">
        <f t="shared" si="7"/>
        <v>1532.88</v>
      </c>
      <c r="AI52" s="156"/>
    </row>
    <row r="53" spans="1:35">
      <c r="A53" s="108">
        <v>2019</v>
      </c>
      <c r="B53" s="108">
        <v>93</v>
      </c>
      <c r="C53" s="109" t="s">
        <v>95</v>
      </c>
      <c r="D53" s="150" t="s">
        <v>283</v>
      </c>
      <c r="E53" s="109" t="s">
        <v>75</v>
      </c>
      <c r="F53" s="111" t="s">
        <v>116</v>
      </c>
      <c r="G53" s="112">
        <v>77.819999999999993</v>
      </c>
      <c r="H53" s="112">
        <v>14.03</v>
      </c>
      <c r="I53" s="143" t="s">
        <v>79</v>
      </c>
      <c r="J53" s="112">
        <f t="shared" si="4"/>
        <v>63.789999999999992</v>
      </c>
      <c r="K53" s="151" t="s">
        <v>181</v>
      </c>
      <c r="L53" s="108">
        <v>2019</v>
      </c>
      <c r="M53" s="108">
        <v>719</v>
      </c>
      <c r="N53" s="109" t="s">
        <v>87</v>
      </c>
      <c r="O53" s="111" t="s">
        <v>174</v>
      </c>
      <c r="P53" s="109" t="s">
        <v>175</v>
      </c>
      <c r="Q53" s="109" t="s">
        <v>84</v>
      </c>
      <c r="R53" s="108" t="s">
        <v>85</v>
      </c>
      <c r="S53" s="111" t="s">
        <v>85</v>
      </c>
      <c r="T53" s="108">
        <v>1080203</v>
      </c>
      <c r="U53" s="108">
        <v>2890</v>
      </c>
      <c r="V53" s="108">
        <v>7430</v>
      </c>
      <c r="W53" s="108">
        <v>99</v>
      </c>
      <c r="X53" s="113">
        <v>2019</v>
      </c>
      <c r="Y53" s="113">
        <v>25</v>
      </c>
      <c r="Z53" s="113">
        <v>0</v>
      </c>
      <c r="AA53" s="114" t="s">
        <v>95</v>
      </c>
      <c r="AB53" s="108">
        <v>138</v>
      </c>
      <c r="AC53" s="109" t="s">
        <v>95</v>
      </c>
      <c r="AD53" s="152" t="s">
        <v>203</v>
      </c>
      <c r="AE53" s="152" t="s">
        <v>95</v>
      </c>
      <c r="AF53" s="153">
        <f t="shared" si="5"/>
        <v>12</v>
      </c>
      <c r="AG53" s="154">
        <f t="shared" si="6"/>
        <v>63.789999999999992</v>
      </c>
      <c r="AH53" s="155">
        <f t="shared" si="7"/>
        <v>765.4799999999999</v>
      </c>
      <c r="AI53" s="156"/>
    </row>
    <row r="54" spans="1:35">
      <c r="A54" s="108">
        <v>2019</v>
      </c>
      <c r="B54" s="108">
        <v>94</v>
      </c>
      <c r="C54" s="109" t="s">
        <v>257</v>
      </c>
      <c r="D54" s="150" t="s">
        <v>284</v>
      </c>
      <c r="E54" s="109" t="s">
        <v>285</v>
      </c>
      <c r="F54" s="111" t="s">
        <v>286</v>
      </c>
      <c r="G54" s="112">
        <v>1457.29</v>
      </c>
      <c r="H54" s="112">
        <v>262.79000000000002</v>
      </c>
      <c r="I54" s="143" t="s">
        <v>79</v>
      </c>
      <c r="J54" s="112">
        <f t="shared" si="4"/>
        <v>1194.5</v>
      </c>
      <c r="K54" s="151" t="s">
        <v>272</v>
      </c>
      <c r="L54" s="108">
        <v>2019</v>
      </c>
      <c r="M54" s="108">
        <v>1148</v>
      </c>
      <c r="N54" s="109" t="s">
        <v>257</v>
      </c>
      <c r="O54" s="111" t="s">
        <v>216</v>
      </c>
      <c r="P54" s="109" t="s">
        <v>217</v>
      </c>
      <c r="Q54" s="109" t="s">
        <v>84</v>
      </c>
      <c r="R54" s="108" t="s">
        <v>85</v>
      </c>
      <c r="S54" s="111" t="s">
        <v>85</v>
      </c>
      <c r="T54" s="108">
        <v>1010203</v>
      </c>
      <c r="U54" s="108">
        <v>140</v>
      </c>
      <c r="V54" s="108">
        <v>450</v>
      </c>
      <c r="W54" s="108">
        <v>2</v>
      </c>
      <c r="X54" s="113">
        <v>2019</v>
      </c>
      <c r="Y54" s="113">
        <v>32</v>
      </c>
      <c r="Z54" s="113">
        <v>0</v>
      </c>
      <c r="AA54" s="114" t="s">
        <v>262</v>
      </c>
      <c r="AB54" s="108">
        <v>220</v>
      </c>
      <c r="AC54" s="109" t="s">
        <v>263</v>
      </c>
      <c r="AD54" s="152" t="s">
        <v>244</v>
      </c>
      <c r="AE54" s="152" t="s">
        <v>263</v>
      </c>
      <c r="AF54" s="153">
        <f t="shared" si="5"/>
        <v>-3</v>
      </c>
      <c r="AG54" s="154">
        <f t="shared" si="6"/>
        <v>1194.5</v>
      </c>
      <c r="AH54" s="155">
        <f t="shared" si="7"/>
        <v>-3583.5</v>
      </c>
      <c r="AI54" s="156"/>
    </row>
    <row r="55" spans="1:35">
      <c r="A55" s="108">
        <v>2019</v>
      </c>
      <c r="B55" s="108">
        <v>97</v>
      </c>
      <c r="C55" s="109" t="s">
        <v>257</v>
      </c>
      <c r="D55" s="150" t="s">
        <v>287</v>
      </c>
      <c r="E55" s="109" t="s">
        <v>95</v>
      </c>
      <c r="F55" s="111"/>
      <c r="G55" s="112">
        <v>-125.09</v>
      </c>
      <c r="H55" s="112">
        <v>-22.56</v>
      </c>
      <c r="I55" s="143" t="s">
        <v>79</v>
      </c>
      <c r="J55" s="112">
        <f t="shared" si="4"/>
        <v>-102.53</v>
      </c>
      <c r="K55" s="151" t="s">
        <v>254</v>
      </c>
      <c r="L55" s="108">
        <v>2019</v>
      </c>
      <c r="M55" s="108">
        <v>1079</v>
      </c>
      <c r="N55" s="109" t="s">
        <v>95</v>
      </c>
      <c r="O55" s="111" t="s">
        <v>255</v>
      </c>
      <c r="P55" s="109" t="s">
        <v>256</v>
      </c>
      <c r="Q55" s="109" t="s">
        <v>84</v>
      </c>
      <c r="R55" s="108" t="s">
        <v>85</v>
      </c>
      <c r="S55" s="111" t="s">
        <v>85</v>
      </c>
      <c r="T55" s="108">
        <v>2090605</v>
      </c>
      <c r="U55" s="108">
        <v>9070</v>
      </c>
      <c r="V55" s="108">
        <v>12650</v>
      </c>
      <c r="W55" s="108">
        <v>25</v>
      </c>
      <c r="X55" s="113">
        <v>2019</v>
      </c>
      <c r="Y55" s="113">
        <v>79</v>
      </c>
      <c r="Z55" s="113">
        <v>0</v>
      </c>
      <c r="AA55" s="114" t="s">
        <v>257</v>
      </c>
      <c r="AB55" s="108">
        <v>163</v>
      </c>
      <c r="AC55" s="109" t="s">
        <v>258</v>
      </c>
      <c r="AD55" s="152" t="s">
        <v>210</v>
      </c>
      <c r="AE55" s="152" t="s">
        <v>258</v>
      </c>
      <c r="AF55" s="153">
        <f t="shared" si="5"/>
        <v>-4</v>
      </c>
      <c r="AG55" s="154">
        <f t="shared" si="6"/>
        <v>-102.53</v>
      </c>
      <c r="AH55" s="155">
        <f t="shared" si="7"/>
        <v>410.12</v>
      </c>
      <c r="AI55" s="156"/>
    </row>
    <row r="56" spans="1:35">
      <c r="A56" s="108">
        <v>2019</v>
      </c>
      <c r="B56" s="108">
        <v>98</v>
      </c>
      <c r="C56" s="109" t="s">
        <v>260</v>
      </c>
      <c r="D56" s="150" t="s">
        <v>288</v>
      </c>
      <c r="E56" s="109" t="s">
        <v>289</v>
      </c>
      <c r="F56" s="111" t="s">
        <v>290</v>
      </c>
      <c r="G56" s="112">
        <v>179.34</v>
      </c>
      <c r="H56" s="112">
        <v>32.340000000000003</v>
      </c>
      <c r="I56" s="143" t="s">
        <v>79</v>
      </c>
      <c r="J56" s="112">
        <f t="shared" si="4"/>
        <v>147</v>
      </c>
      <c r="K56" s="151" t="s">
        <v>291</v>
      </c>
      <c r="L56" s="108">
        <v>2019</v>
      </c>
      <c r="M56" s="108">
        <v>1215</v>
      </c>
      <c r="N56" s="109" t="s">
        <v>260</v>
      </c>
      <c r="O56" s="111" t="s">
        <v>292</v>
      </c>
      <c r="P56" s="109" t="s">
        <v>293</v>
      </c>
      <c r="Q56" s="109" t="s">
        <v>294</v>
      </c>
      <c r="R56" s="108" t="s">
        <v>85</v>
      </c>
      <c r="S56" s="111" t="s">
        <v>85</v>
      </c>
      <c r="T56" s="108">
        <v>1010703</v>
      </c>
      <c r="U56" s="108">
        <v>690</v>
      </c>
      <c r="V56" s="108">
        <v>690</v>
      </c>
      <c r="W56" s="108">
        <v>1</v>
      </c>
      <c r="X56" s="113">
        <v>2019</v>
      </c>
      <c r="Y56" s="113">
        <v>63</v>
      </c>
      <c r="Z56" s="113">
        <v>0</v>
      </c>
      <c r="AA56" s="114" t="s">
        <v>262</v>
      </c>
      <c r="AB56" s="108">
        <v>218</v>
      </c>
      <c r="AC56" s="109" t="s">
        <v>263</v>
      </c>
      <c r="AD56" s="152" t="s">
        <v>295</v>
      </c>
      <c r="AE56" s="152" t="s">
        <v>263</v>
      </c>
      <c r="AF56" s="153">
        <f t="shared" si="5"/>
        <v>-1</v>
      </c>
      <c r="AG56" s="154">
        <f t="shared" si="6"/>
        <v>147</v>
      </c>
      <c r="AH56" s="155">
        <f t="shared" si="7"/>
        <v>-147</v>
      </c>
      <c r="AI56" s="156"/>
    </row>
    <row r="57" spans="1:35">
      <c r="A57" s="108">
        <v>2019</v>
      </c>
      <c r="B57" s="108">
        <v>99</v>
      </c>
      <c r="C57" s="109" t="s">
        <v>260</v>
      </c>
      <c r="D57" s="150" t="s">
        <v>296</v>
      </c>
      <c r="E57" s="109" t="s">
        <v>252</v>
      </c>
      <c r="F57" s="111" t="s">
        <v>297</v>
      </c>
      <c r="G57" s="112">
        <v>80.28</v>
      </c>
      <c r="H57" s="112">
        <v>14.48</v>
      </c>
      <c r="I57" s="143" t="s">
        <v>79</v>
      </c>
      <c r="J57" s="112">
        <f t="shared" si="4"/>
        <v>65.8</v>
      </c>
      <c r="K57" s="151" t="s">
        <v>151</v>
      </c>
      <c r="L57" s="108">
        <v>2019</v>
      </c>
      <c r="M57" s="108">
        <v>1098</v>
      </c>
      <c r="N57" s="109" t="s">
        <v>298</v>
      </c>
      <c r="O57" s="111" t="s">
        <v>152</v>
      </c>
      <c r="P57" s="109" t="s">
        <v>153</v>
      </c>
      <c r="Q57" s="109" t="s">
        <v>84</v>
      </c>
      <c r="R57" s="108" t="s">
        <v>85</v>
      </c>
      <c r="S57" s="111" t="s">
        <v>85</v>
      </c>
      <c r="T57" s="108">
        <v>1010203</v>
      </c>
      <c r="U57" s="108">
        <v>140</v>
      </c>
      <c r="V57" s="108">
        <v>450</v>
      </c>
      <c r="W57" s="108">
        <v>4</v>
      </c>
      <c r="X57" s="113">
        <v>2019</v>
      </c>
      <c r="Y57" s="113">
        <v>33</v>
      </c>
      <c r="Z57" s="113">
        <v>0</v>
      </c>
      <c r="AA57" s="114" t="s">
        <v>262</v>
      </c>
      <c r="AB57" s="108">
        <v>222</v>
      </c>
      <c r="AC57" s="109" t="s">
        <v>263</v>
      </c>
      <c r="AD57" s="152" t="s">
        <v>299</v>
      </c>
      <c r="AE57" s="152" t="s">
        <v>263</v>
      </c>
      <c r="AF57" s="153">
        <f t="shared" si="5"/>
        <v>10</v>
      </c>
      <c r="AG57" s="154">
        <f t="shared" si="6"/>
        <v>65.8</v>
      </c>
      <c r="AH57" s="155">
        <f t="shared" si="7"/>
        <v>658</v>
      </c>
      <c r="AI57" s="156"/>
    </row>
    <row r="58" spans="1:35">
      <c r="A58" s="108">
        <v>2019</v>
      </c>
      <c r="B58" s="108">
        <v>100</v>
      </c>
      <c r="C58" s="109" t="s">
        <v>260</v>
      </c>
      <c r="D58" s="150" t="s">
        <v>300</v>
      </c>
      <c r="E58" s="109" t="s">
        <v>301</v>
      </c>
      <c r="F58" s="111" t="s">
        <v>116</v>
      </c>
      <c r="G58" s="112">
        <v>159.22</v>
      </c>
      <c r="H58" s="112">
        <v>28.71</v>
      </c>
      <c r="I58" s="143" t="s">
        <v>79</v>
      </c>
      <c r="J58" s="112">
        <f t="shared" si="4"/>
        <v>130.51</v>
      </c>
      <c r="K58" s="151" t="s">
        <v>117</v>
      </c>
      <c r="L58" s="108">
        <v>2019</v>
      </c>
      <c r="M58" s="108">
        <v>1169</v>
      </c>
      <c r="N58" s="109" t="s">
        <v>302</v>
      </c>
      <c r="O58" s="111" t="s">
        <v>118</v>
      </c>
      <c r="P58" s="109" t="s">
        <v>119</v>
      </c>
      <c r="Q58" s="109" t="s">
        <v>119</v>
      </c>
      <c r="R58" s="108" t="s">
        <v>85</v>
      </c>
      <c r="S58" s="111" t="s">
        <v>85</v>
      </c>
      <c r="T58" s="108">
        <v>1010203</v>
      </c>
      <c r="U58" s="108">
        <v>140</v>
      </c>
      <c r="V58" s="108">
        <v>450</v>
      </c>
      <c r="W58" s="108">
        <v>7</v>
      </c>
      <c r="X58" s="113">
        <v>2019</v>
      </c>
      <c r="Y58" s="113">
        <v>23</v>
      </c>
      <c r="Z58" s="113">
        <v>0</v>
      </c>
      <c r="AA58" s="114" t="s">
        <v>262</v>
      </c>
      <c r="AB58" s="108">
        <v>213</v>
      </c>
      <c r="AC58" s="109" t="s">
        <v>263</v>
      </c>
      <c r="AD58" s="152" t="s">
        <v>303</v>
      </c>
      <c r="AE58" s="152" t="s">
        <v>263</v>
      </c>
      <c r="AF58" s="153">
        <f t="shared" si="5"/>
        <v>62</v>
      </c>
      <c r="AG58" s="154">
        <f t="shared" si="6"/>
        <v>130.51</v>
      </c>
      <c r="AH58" s="155">
        <f t="shared" si="7"/>
        <v>8091.619999999999</v>
      </c>
      <c r="AI58" s="156"/>
    </row>
    <row r="59" spans="1:35">
      <c r="A59" s="108">
        <v>2019</v>
      </c>
      <c r="B59" s="108">
        <v>102</v>
      </c>
      <c r="C59" s="109" t="s">
        <v>304</v>
      </c>
      <c r="D59" s="150" t="s">
        <v>305</v>
      </c>
      <c r="E59" s="109" t="s">
        <v>260</v>
      </c>
      <c r="F59" s="111" t="s">
        <v>306</v>
      </c>
      <c r="G59" s="112">
        <v>164.7</v>
      </c>
      <c r="H59" s="112">
        <v>29.7</v>
      </c>
      <c r="I59" s="143" t="s">
        <v>79</v>
      </c>
      <c r="J59" s="112">
        <f t="shared" si="4"/>
        <v>135</v>
      </c>
      <c r="K59" s="151" t="s">
        <v>307</v>
      </c>
      <c r="L59" s="108">
        <v>2019</v>
      </c>
      <c r="M59" s="108">
        <v>1251</v>
      </c>
      <c r="N59" s="109" t="s">
        <v>308</v>
      </c>
      <c r="O59" s="111" t="s">
        <v>309</v>
      </c>
      <c r="P59" s="109" t="s">
        <v>310</v>
      </c>
      <c r="Q59" s="109" t="s">
        <v>84</v>
      </c>
      <c r="R59" s="108" t="s">
        <v>85</v>
      </c>
      <c r="S59" s="111" t="s">
        <v>85</v>
      </c>
      <c r="T59" s="108">
        <v>1010202</v>
      </c>
      <c r="U59" s="108">
        <v>130</v>
      </c>
      <c r="V59" s="108">
        <v>450</v>
      </c>
      <c r="W59" s="108">
        <v>1</v>
      </c>
      <c r="X59" s="113">
        <v>2019</v>
      </c>
      <c r="Y59" s="113">
        <v>87</v>
      </c>
      <c r="Z59" s="113">
        <v>0</v>
      </c>
      <c r="AA59" s="114" t="s">
        <v>262</v>
      </c>
      <c r="AB59" s="108">
        <v>216</v>
      </c>
      <c r="AC59" s="109" t="s">
        <v>263</v>
      </c>
      <c r="AD59" s="152" t="s">
        <v>244</v>
      </c>
      <c r="AE59" s="152" t="s">
        <v>263</v>
      </c>
      <c r="AF59" s="153">
        <f t="shared" si="5"/>
        <v>-3</v>
      </c>
      <c r="AG59" s="154">
        <f t="shared" si="6"/>
        <v>135</v>
      </c>
      <c r="AH59" s="155">
        <f t="shared" si="7"/>
        <v>-405</v>
      </c>
      <c r="AI59" s="156"/>
    </row>
    <row r="60" spans="1:35">
      <c r="A60" s="108">
        <v>2019</v>
      </c>
      <c r="B60" s="108">
        <v>104</v>
      </c>
      <c r="C60" s="109" t="s">
        <v>304</v>
      </c>
      <c r="D60" s="150" t="s">
        <v>311</v>
      </c>
      <c r="E60" s="109" t="s">
        <v>308</v>
      </c>
      <c r="F60" s="111" t="s">
        <v>200</v>
      </c>
      <c r="G60" s="112">
        <v>31.09</v>
      </c>
      <c r="H60" s="112">
        <v>5.54</v>
      </c>
      <c r="I60" s="143" t="s">
        <v>79</v>
      </c>
      <c r="J60" s="112">
        <f t="shared" si="4"/>
        <v>25.55</v>
      </c>
      <c r="K60" s="151" t="s">
        <v>151</v>
      </c>
      <c r="L60" s="108">
        <v>2019</v>
      </c>
      <c r="M60" s="108">
        <v>1291</v>
      </c>
      <c r="N60" s="109" t="s">
        <v>304</v>
      </c>
      <c r="O60" s="111" t="s">
        <v>201</v>
      </c>
      <c r="P60" s="109" t="s">
        <v>202</v>
      </c>
      <c r="Q60" s="109" t="s">
        <v>202</v>
      </c>
      <c r="R60" s="108" t="s">
        <v>85</v>
      </c>
      <c r="S60" s="111" t="s">
        <v>85</v>
      </c>
      <c r="T60" s="108">
        <v>1010203</v>
      </c>
      <c r="U60" s="108">
        <v>140</v>
      </c>
      <c r="V60" s="108">
        <v>450</v>
      </c>
      <c r="W60" s="108">
        <v>4</v>
      </c>
      <c r="X60" s="113">
        <v>2019</v>
      </c>
      <c r="Y60" s="113">
        <v>34</v>
      </c>
      <c r="Z60" s="113">
        <v>0</v>
      </c>
      <c r="AA60" s="114" t="s">
        <v>262</v>
      </c>
      <c r="AB60" s="108">
        <v>212</v>
      </c>
      <c r="AC60" s="109" t="s">
        <v>263</v>
      </c>
      <c r="AD60" s="152" t="s">
        <v>312</v>
      </c>
      <c r="AE60" s="152" t="s">
        <v>263</v>
      </c>
      <c r="AF60" s="153">
        <f t="shared" si="5"/>
        <v>-7</v>
      </c>
      <c r="AG60" s="154">
        <f t="shared" si="6"/>
        <v>25.55</v>
      </c>
      <c r="AH60" s="155">
        <f t="shared" si="7"/>
        <v>-178.85</v>
      </c>
      <c r="AI60" s="156"/>
    </row>
    <row r="61" spans="1:35">
      <c r="A61" s="108">
        <v>2019</v>
      </c>
      <c r="B61" s="108">
        <v>105</v>
      </c>
      <c r="C61" s="109" t="s">
        <v>304</v>
      </c>
      <c r="D61" s="150" t="s">
        <v>313</v>
      </c>
      <c r="E61" s="109" t="s">
        <v>314</v>
      </c>
      <c r="F61" s="111" t="s">
        <v>116</v>
      </c>
      <c r="G61" s="112">
        <v>130.69999999999999</v>
      </c>
      <c r="H61" s="112">
        <v>23.57</v>
      </c>
      <c r="I61" s="143" t="s">
        <v>79</v>
      </c>
      <c r="J61" s="112">
        <f t="shared" si="4"/>
        <v>107.13</v>
      </c>
      <c r="K61" s="151" t="s">
        <v>117</v>
      </c>
      <c r="L61" s="108">
        <v>2019</v>
      </c>
      <c r="M61" s="108">
        <v>1312</v>
      </c>
      <c r="N61" s="109" t="s">
        <v>304</v>
      </c>
      <c r="O61" s="111" t="s">
        <v>118</v>
      </c>
      <c r="P61" s="109" t="s">
        <v>119</v>
      </c>
      <c r="Q61" s="109" t="s">
        <v>119</v>
      </c>
      <c r="R61" s="108" t="s">
        <v>85</v>
      </c>
      <c r="S61" s="111" t="s">
        <v>85</v>
      </c>
      <c r="T61" s="108">
        <v>1010203</v>
      </c>
      <c r="U61" s="108">
        <v>140</v>
      </c>
      <c r="V61" s="108">
        <v>450</v>
      </c>
      <c r="W61" s="108">
        <v>7</v>
      </c>
      <c r="X61" s="113">
        <v>2019</v>
      </c>
      <c r="Y61" s="113">
        <v>23</v>
      </c>
      <c r="Z61" s="113">
        <v>0</v>
      </c>
      <c r="AA61" s="114" t="s">
        <v>262</v>
      </c>
      <c r="AB61" s="108">
        <v>213</v>
      </c>
      <c r="AC61" s="109" t="s">
        <v>263</v>
      </c>
      <c r="AD61" s="152" t="s">
        <v>315</v>
      </c>
      <c r="AE61" s="152" t="s">
        <v>263</v>
      </c>
      <c r="AF61" s="153">
        <f t="shared" si="5"/>
        <v>3</v>
      </c>
      <c r="AG61" s="154">
        <f t="shared" si="6"/>
        <v>107.13</v>
      </c>
      <c r="AH61" s="155">
        <f t="shared" si="7"/>
        <v>321.39</v>
      </c>
      <c r="AI61" s="156"/>
    </row>
    <row r="62" spans="1:35">
      <c r="A62" s="108">
        <v>2019</v>
      </c>
      <c r="B62" s="108">
        <v>106</v>
      </c>
      <c r="C62" s="109" t="s">
        <v>304</v>
      </c>
      <c r="D62" s="150" t="s">
        <v>316</v>
      </c>
      <c r="E62" s="109" t="s">
        <v>210</v>
      </c>
      <c r="F62" s="111" t="s">
        <v>123</v>
      </c>
      <c r="G62" s="112">
        <v>94.86</v>
      </c>
      <c r="H62" s="112">
        <v>17.11</v>
      </c>
      <c r="I62" s="143" t="s">
        <v>79</v>
      </c>
      <c r="J62" s="112">
        <f t="shared" si="4"/>
        <v>77.75</v>
      </c>
      <c r="K62" s="151" t="s">
        <v>124</v>
      </c>
      <c r="L62" s="108">
        <v>2019</v>
      </c>
      <c r="M62" s="108">
        <v>1248</v>
      </c>
      <c r="N62" s="109" t="s">
        <v>308</v>
      </c>
      <c r="O62" s="111" t="s">
        <v>125</v>
      </c>
      <c r="P62" s="109" t="s">
        <v>126</v>
      </c>
      <c r="Q62" s="109" t="s">
        <v>84</v>
      </c>
      <c r="R62" s="108" t="s">
        <v>85</v>
      </c>
      <c r="S62" s="111" t="s">
        <v>85</v>
      </c>
      <c r="T62" s="108">
        <v>1080203</v>
      </c>
      <c r="U62" s="108">
        <v>2890</v>
      </c>
      <c r="V62" s="108">
        <v>7430</v>
      </c>
      <c r="W62" s="108">
        <v>99</v>
      </c>
      <c r="X62" s="113">
        <v>2019</v>
      </c>
      <c r="Y62" s="113">
        <v>24</v>
      </c>
      <c r="Z62" s="113">
        <v>0</v>
      </c>
      <c r="AA62" s="114" t="s">
        <v>262</v>
      </c>
      <c r="AB62" s="108">
        <v>221</v>
      </c>
      <c r="AC62" s="109" t="s">
        <v>263</v>
      </c>
      <c r="AD62" s="152" t="s">
        <v>317</v>
      </c>
      <c r="AE62" s="152" t="s">
        <v>263</v>
      </c>
      <c r="AF62" s="153">
        <f t="shared" si="5"/>
        <v>-23</v>
      </c>
      <c r="AG62" s="154">
        <f t="shared" si="6"/>
        <v>77.75</v>
      </c>
      <c r="AH62" s="155">
        <f t="shared" si="7"/>
        <v>-1788.25</v>
      </c>
      <c r="AI62" s="156"/>
    </row>
    <row r="63" spans="1:35">
      <c r="A63" s="108">
        <v>2019</v>
      </c>
      <c r="B63" s="108">
        <v>107</v>
      </c>
      <c r="C63" s="109" t="s">
        <v>304</v>
      </c>
      <c r="D63" s="150" t="s">
        <v>318</v>
      </c>
      <c r="E63" s="109" t="s">
        <v>308</v>
      </c>
      <c r="F63" s="111" t="s">
        <v>116</v>
      </c>
      <c r="G63" s="112">
        <v>75.63</v>
      </c>
      <c r="H63" s="112">
        <v>13.64</v>
      </c>
      <c r="I63" s="143" t="s">
        <v>79</v>
      </c>
      <c r="J63" s="112">
        <f t="shared" si="4"/>
        <v>61.989999999999995</v>
      </c>
      <c r="K63" s="151" t="s">
        <v>181</v>
      </c>
      <c r="L63" s="108">
        <v>2019</v>
      </c>
      <c r="M63" s="108">
        <v>1257</v>
      </c>
      <c r="N63" s="109" t="s">
        <v>319</v>
      </c>
      <c r="O63" s="111" t="s">
        <v>174</v>
      </c>
      <c r="P63" s="109" t="s">
        <v>175</v>
      </c>
      <c r="Q63" s="109" t="s">
        <v>84</v>
      </c>
      <c r="R63" s="108" t="s">
        <v>85</v>
      </c>
      <c r="S63" s="111" t="s">
        <v>85</v>
      </c>
      <c r="T63" s="108">
        <v>1080203</v>
      </c>
      <c r="U63" s="108">
        <v>2890</v>
      </c>
      <c r="V63" s="108">
        <v>7430</v>
      </c>
      <c r="W63" s="108">
        <v>99</v>
      </c>
      <c r="X63" s="113">
        <v>2019</v>
      </c>
      <c r="Y63" s="113">
        <v>25</v>
      </c>
      <c r="Z63" s="113">
        <v>0</v>
      </c>
      <c r="AA63" s="114" t="s">
        <v>262</v>
      </c>
      <c r="AB63" s="108">
        <v>215</v>
      </c>
      <c r="AC63" s="109" t="s">
        <v>263</v>
      </c>
      <c r="AD63" s="152" t="s">
        <v>320</v>
      </c>
      <c r="AE63" s="152" t="s">
        <v>263</v>
      </c>
      <c r="AF63" s="153">
        <f t="shared" si="5"/>
        <v>-8</v>
      </c>
      <c r="AG63" s="154">
        <f t="shared" si="6"/>
        <v>61.989999999999995</v>
      </c>
      <c r="AH63" s="155">
        <f t="shared" si="7"/>
        <v>-495.91999999999996</v>
      </c>
      <c r="AI63" s="156"/>
    </row>
    <row r="64" spans="1:35">
      <c r="A64" s="108">
        <v>2019</v>
      </c>
      <c r="B64" s="108">
        <v>108</v>
      </c>
      <c r="C64" s="109" t="s">
        <v>304</v>
      </c>
      <c r="D64" s="150" t="s">
        <v>321</v>
      </c>
      <c r="E64" s="109" t="s">
        <v>308</v>
      </c>
      <c r="F64" s="111" t="s">
        <v>116</v>
      </c>
      <c r="G64" s="112">
        <v>75.63</v>
      </c>
      <c r="H64" s="112">
        <v>13.64</v>
      </c>
      <c r="I64" s="143" t="s">
        <v>79</v>
      </c>
      <c r="J64" s="112">
        <f t="shared" si="4"/>
        <v>61.989999999999995</v>
      </c>
      <c r="K64" s="151" t="s">
        <v>181</v>
      </c>
      <c r="L64" s="108">
        <v>2019</v>
      </c>
      <c r="M64" s="108">
        <v>1256</v>
      </c>
      <c r="N64" s="109" t="s">
        <v>319</v>
      </c>
      <c r="O64" s="111" t="s">
        <v>174</v>
      </c>
      <c r="P64" s="109" t="s">
        <v>175</v>
      </c>
      <c r="Q64" s="109" t="s">
        <v>84</v>
      </c>
      <c r="R64" s="108" t="s">
        <v>85</v>
      </c>
      <c r="S64" s="111" t="s">
        <v>85</v>
      </c>
      <c r="T64" s="108">
        <v>1080203</v>
      </c>
      <c r="U64" s="108">
        <v>2890</v>
      </c>
      <c r="V64" s="108">
        <v>7430</v>
      </c>
      <c r="W64" s="108">
        <v>99</v>
      </c>
      <c r="X64" s="113">
        <v>2019</v>
      </c>
      <c r="Y64" s="113">
        <v>25</v>
      </c>
      <c r="Z64" s="113">
        <v>0</v>
      </c>
      <c r="AA64" s="114" t="s">
        <v>262</v>
      </c>
      <c r="AB64" s="108">
        <v>215</v>
      </c>
      <c r="AC64" s="109" t="s">
        <v>263</v>
      </c>
      <c r="AD64" s="152" t="s">
        <v>320</v>
      </c>
      <c r="AE64" s="152" t="s">
        <v>263</v>
      </c>
      <c r="AF64" s="153">
        <f t="shared" si="5"/>
        <v>-8</v>
      </c>
      <c r="AG64" s="154">
        <f t="shared" si="6"/>
        <v>61.989999999999995</v>
      </c>
      <c r="AH64" s="155">
        <f t="shared" si="7"/>
        <v>-495.91999999999996</v>
      </c>
      <c r="AI64" s="156"/>
    </row>
    <row r="65" spans="1:35">
      <c r="A65" s="108">
        <v>2019</v>
      </c>
      <c r="B65" s="108">
        <v>109</v>
      </c>
      <c r="C65" s="109" t="s">
        <v>304</v>
      </c>
      <c r="D65" s="150" t="s">
        <v>322</v>
      </c>
      <c r="E65" s="109" t="s">
        <v>308</v>
      </c>
      <c r="F65" s="111" t="s">
        <v>116</v>
      </c>
      <c r="G65" s="112">
        <v>136.35</v>
      </c>
      <c r="H65" s="112">
        <v>24.59</v>
      </c>
      <c r="I65" s="143" t="s">
        <v>79</v>
      </c>
      <c r="J65" s="112">
        <f t="shared" si="4"/>
        <v>111.75999999999999</v>
      </c>
      <c r="K65" s="151" t="s">
        <v>181</v>
      </c>
      <c r="L65" s="108">
        <v>2019</v>
      </c>
      <c r="M65" s="108">
        <v>1258</v>
      </c>
      <c r="N65" s="109" t="s">
        <v>319</v>
      </c>
      <c r="O65" s="111" t="s">
        <v>174</v>
      </c>
      <c r="P65" s="109" t="s">
        <v>175</v>
      </c>
      <c r="Q65" s="109" t="s">
        <v>84</v>
      </c>
      <c r="R65" s="108" t="s">
        <v>85</v>
      </c>
      <c r="S65" s="111" t="s">
        <v>85</v>
      </c>
      <c r="T65" s="108">
        <v>1080203</v>
      </c>
      <c r="U65" s="108">
        <v>2890</v>
      </c>
      <c r="V65" s="108">
        <v>7430</v>
      </c>
      <c r="W65" s="108">
        <v>99</v>
      </c>
      <c r="X65" s="113">
        <v>2019</v>
      </c>
      <c r="Y65" s="113">
        <v>25</v>
      </c>
      <c r="Z65" s="113">
        <v>0</v>
      </c>
      <c r="AA65" s="114" t="s">
        <v>262</v>
      </c>
      <c r="AB65" s="108">
        <v>215</v>
      </c>
      <c r="AC65" s="109" t="s">
        <v>263</v>
      </c>
      <c r="AD65" s="152" t="s">
        <v>320</v>
      </c>
      <c r="AE65" s="152" t="s">
        <v>263</v>
      </c>
      <c r="AF65" s="153">
        <f t="shared" si="5"/>
        <v>-8</v>
      </c>
      <c r="AG65" s="154">
        <f t="shared" si="6"/>
        <v>111.75999999999999</v>
      </c>
      <c r="AH65" s="155">
        <f t="shared" si="7"/>
        <v>-894.07999999999993</v>
      </c>
      <c r="AI65" s="156"/>
    </row>
    <row r="66" spans="1:35">
      <c r="A66" s="108">
        <v>2019</v>
      </c>
      <c r="B66" s="108">
        <v>110</v>
      </c>
      <c r="C66" s="109" t="s">
        <v>304</v>
      </c>
      <c r="D66" s="150" t="s">
        <v>323</v>
      </c>
      <c r="E66" s="109" t="s">
        <v>308</v>
      </c>
      <c r="F66" s="111" t="s">
        <v>116</v>
      </c>
      <c r="G66" s="112">
        <v>151.46</v>
      </c>
      <c r="H66" s="112">
        <v>27.31</v>
      </c>
      <c r="I66" s="143" t="s">
        <v>79</v>
      </c>
      <c r="J66" s="112">
        <f t="shared" si="4"/>
        <v>124.15</v>
      </c>
      <c r="K66" s="151" t="s">
        <v>181</v>
      </c>
      <c r="L66" s="108">
        <v>2019</v>
      </c>
      <c r="M66" s="108">
        <v>1260</v>
      </c>
      <c r="N66" s="109" t="s">
        <v>319</v>
      </c>
      <c r="O66" s="111" t="s">
        <v>174</v>
      </c>
      <c r="P66" s="109" t="s">
        <v>175</v>
      </c>
      <c r="Q66" s="109" t="s">
        <v>84</v>
      </c>
      <c r="R66" s="108" t="s">
        <v>85</v>
      </c>
      <c r="S66" s="111" t="s">
        <v>85</v>
      </c>
      <c r="T66" s="108">
        <v>1080203</v>
      </c>
      <c r="U66" s="108">
        <v>2890</v>
      </c>
      <c r="V66" s="108">
        <v>7430</v>
      </c>
      <c r="W66" s="108">
        <v>99</v>
      </c>
      <c r="X66" s="113">
        <v>2019</v>
      </c>
      <c r="Y66" s="113">
        <v>25</v>
      </c>
      <c r="Z66" s="113">
        <v>0</v>
      </c>
      <c r="AA66" s="114" t="s">
        <v>262</v>
      </c>
      <c r="AB66" s="108">
        <v>215</v>
      </c>
      <c r="AC66" s="109" t="s">
        <v>263</v>
      </c>
      <c r="AD66" s="152" t="s">
        <v>320</v>
      </c>
      <c r="AE66" s="152" t="s">
        <v>263</v>
      </c>
      <c r="AF66" s="153">
        <f t="shared" si="5"/>
        <v>-8</v>
      </c>
      <c r="AG66" s="154">
        <f t="shared" si="6"/>
        <v>124.15</v>
      </c>
      <c r="AH66" s="155">
        <f t="shared" si="7"/>
        <v>-993.2</v>
      </c>
      <c r="AI66" s="156"/>
    </row>
    <row r="67" spans="1:35">
      <c r="A67" s="108">
        <v>2019</v>
      </c>
      <c r="B67" s="108">
        <v>111</v>
      </c>
      <c r="C67" s="109" t="s">
        <v>304</v>
      </c>
      <c r="D67" s="150" t="s">
        <v>324</v>
      </c>
      <c r="E67" s="109" t="s">
        <v>308</v>
      </c>
      <c r="F67" s="111" t="s">
        <v>116</v>
      </c>
      <c r="G67" s="112">
        <v>75.63</v>
      </c>
      <c r="H67" s="112">
        <v>13.64</v>
      </c>
      <c r="I67" s="143" t="s">
        <v>79</v>
      </c>
      <c r="J67" s="112">
        <f t="shared" si="4"/>
        <v>61.989999999999995</v>
      </c>
      <c r="K67" s="151" t="s">
        <v>181</v>
      </c>
      <c r="L67" s="108">
        <v>2019</v>
      </c>
      <c r="M67" s="108">
        <v>1255</v>
      </c>
      <c r="N67" s="109" t="s">
        <v>319</v>
      </c>
      <c r="O67" s="111" t="s">
        <v>174</v>
      </c>
      <c r="P67" s="109" t="s">
        <v>175</v>
      </c>
      <c r="Q67" s="109" t="s">
        <v>84</v>
      </c>
      <c r="R67" s="108" t="s">
        <v>85</v>
      </c>
      <c r="S67" s="111" t="s">
        <v>85</v>
      </c>
      <c r="T67" s="108">
        <v>1080203</v>
      </c>
      <c r="U67" s="108">
        <v>2890</v>
      </c>
      <c r="V67" s="108">
        <v>7430</v>
      </c>
      <c r="W67" s="108">
        <v>99</v>
      </c>
      <c r="X67" s="113">
        <v>2019</v>
      </c>
      <c r="Y67" s="113">
        <v>25</v>
      </c>
      <c r="Z67" s="113">
        <v>0</v>
      </c>
      <c r="AA67" s="114" t="s">
        <v>262</v>
      </c>
      <c r="AB67" s="108">
        <v>215</v>
      </c>
      <c r="AC67" s="109" t="s">
        <v>263</v>
      </c>
      <c r="AD67" s="152" t="s">
        <v>320</v>
      </c>
      <c r="AE67" s="152" t="s">
        <v>263</v>
      </c>
      <c r="AF67" s="153">
        <f t="shared" si="5"/>
        <v>-8</v>
      </c>
      <c r="AG67" s="154">
        <f t="shared" si="6"/>
        <v>61.989999999999995</v>
      </c>
      <c r="AH67" s="155">
        <f t="shared" si="7"/>
        <v>-495.91999999999996</v>
      </c>
      <c r="AI67" s="156"/>
    </row>
    <row r="68" spans="1:35">
      <c r="A68" s="108">
        <v>2019</v>
      </c>
      <c r="B68" s="108">
        <v>112</v>
      </c>
      <c r="C68" s="109" t="s">
        <v>304</v>
      </c>
      <c r="D68" s="150" t="s">
        <v>325</v>
      </c>
      <c r="E68" s="109" t="s">
        <v>326</v>
      </c>
      <c r="F68" s="111" t="s">
        <v>116</v>
      </c>
      <c r="G68" s="112">
        <v>165.66</v>
      </c>
      <c r="H68" s="112">
        <v>29.87</v>
      </c>
      <c r="I68" s="143" t="s">
        <v>79</v>
      </c>
      <c r="J68" s="112">
        <f t="shared" si="4"/>
        <v>135.79</v>
      </c>
      <c r="K68" s="151" t="s">
        <v>190</v>
      </c>
      <c r="L68" s="108">
        <v>2019</v>
      </c>
      <c r="M68" s="108">
        <v>1319</v>
      </c>
      <c r="N68" s="109" t="s">
        <v>304</v>
      </c>
      <c r="O68" s="111" t="s">
        <v>174</v>
      </c>
      <c r="P68" s="109" t="s">
        <v>175</v>
      </c>
      <c r="Q68" s="109" t="s">
        <v>84</v>
      </c>
      <c r="R68" s="108" t="s">
        <v>85</v>
      </c>
      <c r="S68" s="111" t="s">
        <v>85</v>
      </c>
      <c r="T68" s="108">
        <v>1010203</v>
      </c>
      <c r="U68" s="108">
        <v>140</v>
      </c>
      <c r="V68" s="108">
        <v>450</v>
      </c>
      <c r="W68" s="108">
        <v>7</v>
      </c>
      <c r="X68" s="113">
        <v>2019</v>
      </c>
      <c r="Y68" s="113">
        <v>26</v>
      </c>
      <c r="Z68" s="113">
        <v>0</v>
      </c>
      <c r="AA68" s="114" t="s">
        <v>262</v>
      </c>
      <c r="AB68" s="108">
        <v>214</v>
      </c>
      <c r="AC68" s="109" t="s">
        <v>263</v>
      </c>
      <c r="AD68" s="152" t="s">
        <v>327</v>
      </c>
      <c r="AE68" s="152" t="s">
        <v>263</v>
      </c>
      <c r="AF68" s="153">
        <f t="shared" si="5"/>
        <v>-15</v>
      </c>
      <c r="AG68" s="154">
        <f t="shared" si="6"/>
        <v>135.79</v>
      </c>
      <c r="AH68" s="155">
        <f t="shared" si="7"/>
        <v>-2036.85</v>
      </c>
      <c r="AI68" s="156"/>
    </row>
    <row r="69" spans="1:35">
      <c r="A69" s="108">
        <v>2019</v>
      </c>
      <c r="B69" s="108">
        <v>113</v>
      </c>
      <c r="C69" s="109" t="s">
        <v>304</v>
      </c>
      <c r="D69" s="150" t="s">
        <v>328</v>
      </c>
      <c r="E69" s="109" t="s">
        <v>326</v>
      </c>
      <c r="F69" s="111" t="s">
        <v>116</v>
      </c>
      <c r="G69" s="112">
        <v>46.23</v>
      </c>
      <c r="H69" s="112">
        <v>8.34</v>
      </c>
      <c r="I69" s="143" t="s">
        <v>79</v>
      </c>
      <c r="J69" s="112">
        <f t="shared" si="4"/>
        <v>37.89</v>
      </c>
      <c r="K69" s="151" t="s">
        <v>190</v>
      </c>
      <c r="L69" s="108">
        <v>2019</v>
      </c>
      <c r="M69" s="108">
        <v>1314</v>
      </c>
      <c r="N69" s="109" t="s">
        <v>304</v>
      </c>
      <c r="O69" s="111" t="s">
        <v>174</v>
      </c>
      <c r="P69" s="109" t="s">
        <v>175</v>
      </c>
      <c r="Q69" s="109" t="s">
        <v>84</v>
      </c>
      <c r="R69" s="108" t="s">
        <v>85</v>
      </c>
      <c r="S69" s="111" t="s">
        <v>85</v>
      </c>
      <c r="T69" s="108">
        <v>1010203</v>
      </c>
      <c r="U69" s="108">
        <v>140</v>
      </c>
      <c r="V69" s="108">
        <v>450</v>
      </c>
      <c r="W69" s="108">
        <v>7</v>
      </c>
      <c r="X69" s="113">
        <v>2019</v>
      </c>
      <c r="Y69" s="113">
        <v>26</v>
      </c>
      <c r="Z69" s="113">
        <v>0</v>
      </c>
      <c r="AA69" s="114" t="s">
        <v>262</v>
      </c>
      <c r="AB69" s="108">
        <v>214</v>
      </c>
      <c r="AC69" s="109" t="s">
        <v>263</v>
      </c>
      <c r="AD69" s="152" t="s">
        <v>327</v>
      </c>
      <c r="AE69" s="152" t="s">
        <v>263</v>
      </c>
      <c r="AF69" s="153">
        <f t="shared" si="5"/>
        <v>-15</v>
      </c>
      <c r="AG69" s="154">
        <f t="shared" si="6"/>
        <v>37.89</v>
      </c>
      <c r="AH69" s="155">
        <f t="shared" si="7"/>
        <v>-568.35</v>
      </c>
      <c r="AI69" s="156"/>
    </row>
    <row r="70" spans="1:35">
      <c r="A70" s="108">
        <v>2019</v>
      </c>
      <c r="B70" s="108">
        <v>114</v>
      </c>
      <c r="C70" s="109" t="s">
        <v>304</v>
      </c>
      <c r="D70" s="150" t="s">
        <v>329</v>
      </c>
      <c r="E70" s="109" t="s">
        <v>326</v>
      </c>
      <c r="F70" s="111" t="s">
        <v>116</v>
      </c>
      <c r="G70" s="112">
        <v>205.68</v>
      </c>
      <c r="H70" s="112">
        <v>37.090000000000003</v>
      </c>
      <c r="I70" s="143" t="s">
        <v>79</v>
      </c>
      <c r="J70" s="112">
        <f t="shared" si="4"/>
        <v>168.59</v>
      </c>
      <c r="K70" s="151" t="s">
        <v>190</v>
      </c>
      <c r="L70" s="108">
        <v>2019</v>
      </c>
      <c r="M70" s="108">
        <v>1315</v>
      </c>
      <c r="N70" s="109" t="s">
        <v>304</v>
      </c>
      <c r="O70" s="111" t="s">
        <v>174</v>
      </c>
      <c r="P70" s="109" t="s">
        <v>175</v>
      </c>
      <c r="Q70" s="109" t="s">
        <v>84</v>
      </c>
      <c r="R70" s="108" t="s">
        <v>85</v>
      </c>
      <c r="S70" s="111" t="s">
        <v>85</v>
      </c>
      <c r="T70" s="108">
        <v>1010203</v>
      </c>
      <c r="U70" s="108">
        <v>140</v>
      </c>
      <c r="V70" s="108">
        <v>450</v>
      </c>
      <c r="W70" s="108">
        <v>7</v>
      </c>
      <c r="X70" s="113">
        <v>2019</v>
      </c>
      <c r="Y70" s="113">
        <v>26</v>
      </c>
      <c r="Z70" s="113">
        <v>0</v>
      </c>
      <c r="AA70" s="114" t="s">
        <v>262</v>
      </c>
      <c r="AB70" s="108">
        <v>214</v>
      </c>
      <c r="AC70" s="109" t="s">
        <v>263</v>
      </c>
      <c r="AD70" s="152" t="s">
        <v>327</v>
      </c>
      <c r="AE70" s="152" t="s">
        <v>263</v>
      </c>
      <c r="AF70" s="153">
        <f t="shared" si="5"/>
        <v>-15</v>
      </c>
      <c r="AG70" s="154">
        <f t="shared" si="6"/>
        <v>168.59</v>
      </c>
      <c r="AH70" s="155">
        <f t="shared" si="7"/>
        <v>-2528.85</v>
      </c>
      <c r="AI70" s="156"/>
    </row>
    <row r="71" spans="1:35">
      <c r="A71" s="108">
        <v>2019</v>
      </c>
      <c r="B71" s="108">
        <v>115</v>
      </c>
      <c r="C71" s="109" t="s">
        <v>235</v>
      </c>
      <c r="D71" s="150" t="s">
        <v>330</v>
      </c>
      <c r="E71" s="109" t="s">
        <v>331</v>
      </c>
      <c r="F71" s="111" t="s">
        <v>332</v>
      </c>
      <c r="G71" s="112">
        <v>1342</v>
      </c>
      <c r="H71" s="112">
        <v>242</v>
      </c>
      <c r="I71" s="143" t="s">
        <v>79</v>
      </c>
      <c r="J71" s="112">
        <f t="shared" si="4"/>
        <v>1100</v>
      </c>
      <c r="K71" s="151" t="s">
        <v>333</v>
      </c>
      <c r="L71" s="108">
        <v>2019</v>
      </c>
      <c r="M71" s="108">
        <v>1355</v>
      </c>
      <c r="N71" s="109" t="s">
        <v>235</v>
      </c>
      <c r="O71" s="111" t="s">
        <v>334</v>
      </c>
      <c r="P71" s="109" t="s">
        <v>335</v>
      </c>
      <c r="Q71" s="109" t="s">
        <v>335</v>
      </c>
      <c r="R71" s="108" t="s">
        <v>85</v>
      </c>
      <c r="S71" s="111" t="s">
        <v>85</v>
      </c>
      <c r="T71" s="108">
        <v>1010203</v>
      </c>
      <c r="U71" s="108">
        <v>140</v>
      </c>
      <c r="V71" s="108">
        <v>450</v>
      </c>
      <c r="W71" s="108">
        <v>2</v>
      </c>
      <c r="X71" s="113">
        <v>2019</v>
      </c>
      <c r="Y71" s="113">
        <v>66</v>
      </c>
      <c r="Z71" s="113">
        <v>0</v>
      </c>
      <c r="AA71" s="114" t="s">
        <v>262</v>
      </c>
      <c r="AB71" s="108">
        <v>217</v>
      </c>
      <c r="AC71" s="109" t="s">
        <v>263</v>
      </c>
      <c r="AD71" s="152" t="s">
        <v>336</v>
      </c>
      <c r="AE71" s="152" t="s">
        <v>263</v>
      </c>
      <c r="AF71" s="153">
        <f t="shared" si="5"/>
        <v>-16</v>
      </c>
      <c r="AG71" s="154">
        <f t="shared" si="6"/>
        <v>1100</v>
      </c>
      <c r="AH71" s="155">
        <f t="shared" si="7"/>
        <v>-17600</v>
      </c>
      <c r="AI71" s="156"/>
    </row>
    <row r="72" spans="1:35">
      <c r="A72" s="108"/>
      <c r="B72" s="108"/>
      <c r="C72" s="109"/>
      <c r="D72" s="150"/>
      <c r="E72" s="109"/>
      <c r="F72" s="111"/>
      <c r="G72" s="112"/>
      <c r="H72" s="112"/>
      <c r="I72" s="143"/>
      <c r="J72" s="112"/>
      <c r="K72" s="151"/>
      <c r="L72" s="108"/>
      <c r="M72" s="108"/>
      <c r="N72" s="109"/>
      <c r="O72" s="111"/>
      <c r="P72" s="109"/>
      <c r="Q72" s="109"/>
      <c r="R72" s="108"/>
      <c r="S72" s="111"/>
      <c r="T72" s="108"/>
      <c r="U72" s="108"/>
      <c r="V72" s="108"/>
      <c r="W72" s="108"/>
      <c r="X72" s="113"/>
      <c r="Y72" s="113"/>
      <c r="Z72" s="113"/>
      <c r="AA72" s="114"/>
      <c r="AB72" s="108"/>
      <c r="AC72" s="109"/>
      <c r="AD72" s="157"/>
      <c r="AE72" s="157"/>
      <c r="AF72" s="158"/>
      <c r="AG72" s="159"/>
      <c r="AH72" s="159"/>
      <c r="AI72" s="160"/>
    </row>
    <row r="73" spans="1:35">
      <c r="A73" s="108"/>
      <c r="B73" s="108"/>
      <c r="C73" s="109"/>
      <c r="D73" s="150"/>
      <c r="E73" s="109"/>
      <c r="F73" s="111"/>
      <c r="G73" s="112"/>
      <c r="H73" s="112"/>
      <c r="I73" s="143"/>
      <c r="J73" s="112"/>
      <c r="K73" s="151"/>
      <c r="L73" s="108"/>
      <c r="M73" s="108"/>
      <c r="N73" s="109"/>
      <c r="O73" s="111"/>
      <c r="P73" s="109"/>
      <c r="Q73" s="109"/>
      <c r="R73" s="108"/>
      <c r="S73" s="111"/>
      <c r="T73" s="108"/>
      <c r="U73" s="108"/>
      <c r="V73" s="108"/>
      <c r="W73" s="108"/>
      <c r="X73" s="113"/>
      <c r="Y73" s="113"/>
      <c r="Z73" s="113"/>
      <c r="AA73" s="114"/>
      <c r="AB73" s="108"/>
      <c r="AC73" s="109"/>
      <c r="AD73" s="157"/>
      <c r="AE73" s="157"/>
      <c r="AF73" s="161" t="s">
        <v>337</v>
      </c>
      <c r="AG73" s="162">
        <f>SUM(AG8:AG71)</f>
        <v>54079.609999999993</v>
      </c>
      <c r="AH73" s="162">
        <f>SUM(AH8:AH71)</f>
        <v>618800.2699999999</v>
      </c>
      <c r="AI73" s="160"/>
    </row>
    <row r="74" spans="1:35">
      <c r="A74" s="108"/>
      <c r="B74" s="108"/>
      <c r="C74" s="109"/>
      <c r="D74" s="150"/>
      <c r="E74" s="109"/>
      <c r="F74" s="111"/>
      <c r="G74" s="112"/>
      <c r="H74" s="112"/>
      <c r="I74" s="143"/>
      <c r="J74" s="112"/>
      <c r="K74" s="151"/>
      <c r="L74" s="108"/>
      <c r="M74" s="108"/>
      <c r="N74" s="109"/>
      <c r="O74" s="111"/>
      <c r="P74" s="109"/>
      <c r="Q74" s="109"/>
      <c r="R74" s="108"/>
      <c r="S74" s="111"/>
      <c r="T74" s="108"/>
      <c r="U74" s="108"/>
      <c r="V74" s="108"/>
      <c r="W74" s="108"/>
      <c r="X74" s="113"/>
      <c r="Y74" s="113"/>
      <c r="Z74" s="113"/>
      <c r="AA74" s="114"/>
      <c r="AB74" s="108"/>
      <c r="AC74" s="109"/>
      <c r="AD74" s="157"/>
      <c r="AE74" s="157"/>
      <c r="AF74" s="161" t="s">
        <v>338</v>
      </c>
      <c r="AG74" s="162"/>
      <c r="AH74" s="162">
        <f>IF(AG73&lt;&gt;0,AH73/AG73,0)</f>
        <v>11.442395202184334</v>
      </c>
      <c r="AI74" s="160"/>
    </row>
    <row r="75" spans="1:35">
      <c r="C75" s="107"/>
      <c r="D75" s="107"/>
      <c r="E75" s="107"/>
      <c r="F75" s="107"/>
      <c r="G75" s="107"/>
      <c r="H75" s="107"/>
      <c r="I75" s="107"/>
      <c r="J75" s="107"/>
      <c r="N75" s="107"/>
      <c r="O75" s="107"/>
      <c r="P75" s="107"/>
      <c r="Q75" s="107"/>
      <c r="S75" s="107"/>
      <c r="AC75" s="107"/>
      <c r="AD75" s="107"/>
      <c r="AE75" s="107"/>
      <c r="AG75" s="118"/>
      <c r="AH75" s="118"/>
    </row>
    <row r="76" spans="1:35">
      <c r="C76" s="107"/>
      <c r="D76" s="107"/>
      <c r="E76" s="107"/>
      <c r="F76" s="107"/>
      <c r="G76" s="107"/>
      <c r="H76" s="107"/>
      <c r="I76" s="107"/>
      <c r="J76" s="107"/>
      <c r="N76" s="107"/>
      <c r="O76" s="107"/>
      <c r="P76" s="107"/>
      <c r="Q76" s="107"/>
      <c r="S76" s="107"/>
      <c r="AC76" s="107"/>
      <c r="AD76" s="107"/>
      <c r="AE76" s="107"/>
      <c r="AF76" s="107"/>
      <c r="AG76" s="107"/>
      <c r="AH76" s="118"/>
    </row>
    <row r="77" spans="1:35">
      <c r="C77" s="107"/>
      <c r="D77" s="107"/>
      <c r="E77" s="107"/>
      <c r="F77" s="107"/>
      <c r="G77" s="107"/>
      <c r="H77" s="107"/>
      <c r="I77" s="107"/>
      <c r="J77" s="107"/>
      <c r="N77" s="107"/>
      <c r="O77" s="107"/>
      <c r="P77" s="107"/>
      <c r="Q77" s="107"/>
      <c r="S77" s="107"/>
      <c r="AC77" s="107"/>
      <c r="AD77" s="107"/>
      <c r="AE77" s="107"/>
      <c r="AF77" s="107"/>
      <c r="AG77" s="107"/>
      <c r="AH77" s="118"/>
    </row>
    <row r="78" spans="1:35">
      <c r="C78" s="107"/>
      <c r="D78" s="107"/>
      <c r="E78" s="107"/>
      <c r="F78" s="107"/>
      <c r="G78" s="107"/>
      <c r="H78" s="107"/>
      <c r="I78" s="107"/>
      <c r="J78" s="107"/>
      <c r="N78" s="107"/>
      <c r="O78" s="107"/>
      <c r="P78" s="107"/>
      <c r="Q78" s="107"/>
      <c r="S78" s="107"/>
      <c r="AC78" s="107"/>
      <c r="AD78" s="107"/>
      <c r="AE78" s="107"/>
      <c r="AF78" s="107"/>
      <c r="AG78" s="107"/>
      <c r="AH78" s="118"/>
    </row>
    <row r="79" spans="1:35">
      <c r="C79" s="107"/>
      <c r="D79" s="107"/>
      <c r="E79" s="107"/>
      <c r="F79" s="107"/>
      <c r="G79" s="107"/>
      <c r="H79" s="107"/>
      <c r="I79" s="107"/>
      <c r="J79" s="107"/>
      <c r="N79" s="107"/>
      <c r="O79" s="107"/>
      <c r="P79" s="107"/>
      <c r="Q79" s="107"/>
      <c r="S79" s="107"/>
      <c r="AC79" s="107"/>
      <c r="AD79" s="107"/>
      <c r="AE79" s="107"/>
      <c r="AF79" s="107"/>
      <c r="AG79" s="107"/>
      <c r="AH79" s="118"/>
    </row>
    <row r="80" spans="1:35">
      <c r="C80" s="107"/>
      <c r="D80" s="107"/>
      <c r="E80" s="107"/>
      <c r="F80" s="107"/>
      <c r="G80" s="107"/>
      <c r="H80" s="107"/>
      <c r="I80" s="107"/>
      <c r="J80" s="107"/>
      <c r="N80" s="107"/>
      <c r="O80" s="107"/>
      <c r="P80" s="107"/>
      <c r="Q80" s="107"/>
      <c r="S80" s="107"/>
      <c r="AC80" s="107"/>
      <c r="AD80" s="107"/>
      <c r="AE80" s="107"/>
      <c r="AF80" s="107"/>
      <c r="AG80" s="107"/>
      <c r="AH80" s="118"/>
    </row>
    <row r="81" spans="3:34">
      <c r="C81" s="107"/>
      <c r="D81" s="107"/>
      <c r="E81" s="107"/>
      <c r="F81" s="107"/>
      <c r="G81" s="107"/>
      <c r="H81" s="107"/>
      <c r="I81" s="107"/>
      <c r="J81" s="107"/>
      <c r="N81" s="107"/>
      <c r="O81" s="107"/>
      <c r="P81" s="107"/>
      <c r="Q81" s="107"/>
      <c r="S81" s="107"/>
      <c r="AC81" s="107"/>
      <c r="AD81" s="107"/>
      <c r="AE81" s="107"/>
      <c r="AF81" s="107"/>
      <c r="AG81" s="107"/>
      <c r="AH81" s="118"/>
    </row>
  </sheetData>
  <mergeCells count="12">
    <mergeCell ref="AB5:AC5"/>
    <mergeCell ref="AD5:AI5"/>
    <mergeCell ref="A1:AI1"/>
    <mergeCell ref="A3:AI3"/>
    <mergeCell ref="AD4:AI4"/>
    <mergeCell ref="A5:C5"/>
    <mergeCell ref="D5:K5"/>
    <mergeCell ref="L5:N5"/>
    <mergeCell ref="O5:Q5"/>
    <mergeCell ref="R5:S5"/>
    <mergeCell ref="T5:W5"/>
    <mergeCell ref="X5:Z5"/>
  </mergeCells>
  <dataValidations count="2">
    <dataValidation type="list" allowBlank="1" showInputMessage="1" showErrorMessage="1" errorTitle="SCISSIONE PAGAMENTI" error="Selezionare 'NO' se il documento non è soggeto alla Scissione Pagamenti" sqref="I8:I74">
      <formula1>"SI, NO"</formula1>
    </dataValidation>
    <dataValidation type="list" allowBlank="1" showInputMessage="1" showErrorMessage="1" errorTitle="ESCLUSIONE DAL CALCOLO" error="Selezionare 'SI' se si vuole escludere la Fattura dal CALCOLO" sqref="AI8:AI74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54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6" ht="23.1" customHeight="1">
      <c r="A1" s="181" t="s">
        <v>73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1"/>
    </row>
    <row r="2" spans="1:16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>
      <c r="A3" s="184" t="s">
        <v>339</v>
      </c>
      <c r="B3" s="185"/>
      <c r="C3" s="185"/>
      <c r="D3" s="185"/>
      <c r="E3" s="185"/>
      <c r="F3" s="185"/>
      <c r="G3" s="185"/>
      <c r="H3" s="185"/>
      <c r="I3" s="185"/>
      <c r="J3" s="185"/>
      <c r="K3" s="200"/>
      <c r="L3" s="200"/>
      <c r="M3" s="200"/>
      <c r="N3" s="200"/>
      <c r="O3" s="201"/>
    </row>
    <row r="4" spans="1:16" ht="23.1" customHeight="1">
      <c r="A4" s="184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1"/>
    </row>
    <row r="5" spans="1:16" s="62" customFormat="1" ht="23.1" customHeight="1">
      <c r="A5" s="198" t="s">
        <v>61</v>
      </c>
      <c r="B5" s="199"/>
      <c r="C5" s="199"/>
      <c r="D5" s="199"/>
      <c r="E5" s="199"/>
      <c r="F5" s="199"/>
      <c r="G5" s="199"/>
      <c r="H5" s="199"/>
      <c r="I5" s="199"/>
      <c r="J5" s="199"/>
      <c r="K5" s="216" t="s">
        <v>62</v>
      </c>
      <c r="L5" s="217"/>
      <c r="M5" s="217"/>
      <c r="N5" s="217"/>
      <c r="O5" s="218"/>
    </row>
    <row r="6" spans="1:16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>
      <c r="A8" s="163">
        <v>102</v>
      </c>
      <c r="B8" s="75" t="s">
        <v>87</v>
      </c>
      <c r="C8" s="76" t="s">
        <v>340</v>
      </c>
      <c r="D8" s="77" t="s">
        <v>341</v>
      </c>
      <c r="E8" s="78"/>
      <c r="F8" s="77"/>
      <c r="G8" s="164" t="s">
        <v>84</v>
      </c>
      <c r="H8" s="75"/>
      <c r="I8" s="77"/>
      <c r="J8" s="79">
        <v>294.64</v>
      </c>
      <c r="K8" s="165"/>
      <c r="L8" s="166" t="s">
        <v>87</v>
      </c>
      <c r="M8" s="167">
        <f t="shared" ref="M8:M43" si="0">IF(K8&lt;&gt;"",L8-K8,0)</f>
        <v>0</v>
      </c>
      <c r="N8" s="168">
        <v>294.64</v>
      </c>
      <c r="O8" s="169">
        <f t="shared" ref="O8:O43" si="1">IF(K8&lt;&gt;"",N8*M8,0)</f>
        <v>0</v>
      </c>
      <c r="P8">
        <f t="shared" ref="P8:P43" si="2">IF(K8&lt;&gt;"",N8,0)</f>
        <v>0</v>
      </c>
    </row>
    <row r="9" spans="1:16">
      <c r="A9" s="163">
        <v>104</v>
      </c>
      <c r="B9" s="75" t="s">
        <v>301</v>
      </c>
      <c r="C9" s="76" t="s">
        <v>342</v>
      </c>
      <c r="D9" s="77" t="s">
        <v>343</v>
      </c>
      <c r="E9" s="78"/>
      <c r="F9" s="77"/>
      <c r="G9" s="164" t="s">
        <v>344</v>
      </c>
      <c r="H9" s="75"/>
      <c r="I9" s="77"/>
      <c r="J9" s="79">
        <v>1547.55</v>
      </c>
      <c r="K9" s="165"/>
      <c r="L9" s="166" t="s">
        <v>301</v>
      </c>
      <c r="M9" s="167">
        <f t="shared" si="0"/>
        <v>0</v>
      </c>
      <c r="N9" s="168">
        <v>1547.55</v>
      </c>
      <c r="O9" s="169">
        <f t="shared" si="1"/>
        <v>0</v>
      </c>
      <c r="P9">
        <f t="shared" si="2"/>
        <v>0</v>
      </c>
    </row>
    <row r="10" spans="1:16">
      <c r="A10" s="163">
        <v>117</v>
      </c>
      <c r="B10" s="75" t="s">
        <v>105</v>
      </c>
      <c r="C10" s="76" t="s">
        <v>345</v>
      </c>
      <c r="D10" s="77" t="s">
        <v>346</v>
      </c>
      <c r="E10" s="78"/>
      <c r="F10" s="77"/>
      <c r="G10" s="164" t="s">
        <v>84</v>
      </c>
      <c r="H10" s="75"/>
      <c r="I10" s="77"/>
      <c r="J10" s="79">
        <v>153.94</v>
      </c>
      <c r="K10" s="165"/>
      <c r="L10" s="166" t="s">
        <v>105</v>
      </c>
      <c r="M10" s="167">
        <f t="shared" si="0"/>
        <v>0</v>
      </c>
      <c r="N10" s="168">
        <v>153.94</v>
      </c>
      <c r="O10" s="169">
        <f t="shared" si="1"/>
        <v>0</v>
      </c>
      <c r="P10">
        <f t="shared" si="2"/>
        <v>0</v>
      </c>
    </row>
    <row r="11" spans="1:16">
      <c r="A11" s="163">
        <v>124</v>
      </c>
      <c r="B11" s="75" t="s">
        <v>112</v>
      </c>
      <c r="C11" s="76" t="s">
        <v>347</v>
      </c>
      <c r="D11" s="77" t="s">
        <v>348</v>
      </c>
      <c r="E11" s="78"/>
      <c r="F11" s="77"/>
      <c r="G11" s="164" t="s">
        <v>84</v>
      </c>
      <c r="H11" s="75"/>
      <c r="I11" s="77"/>
      <c r="J11" s="79">
        <v>250</v>
      </c>
      <c r="K11" s="165"/>
      <c r="L11" s="166" t="s">
        <v>112</v>
      </c>
      <c r="M11" s="167">
        <f t="shared" si="0"/>
        <v>0</v>
      </c>
      <c r="N11" s="168">
        <v>250</v>
      </c>
      <c r="O11" s="169">
        <f t="shared" si="1"/>
        <v>0</v>
      </c>
      <c r="P11">
        <f t="shared" si="2"/>
        <v>0</v>
      </c>
    </row>
    <row r="12" spans="1:16">
      <c r="A12" s="163">
        <v>125</v>
      </c>
      <c r="B12" s="75" t="s">
        <v>112</v>
      </c>
      <c r="C12" s="76" t="s">
        <v>347</v>
      </c>
      <c r="D12" s="77" t="s">
        <v>349</v>
      </c>
      <c r="E12" s="78"/>
      <c r="F12" s="77"/>
      <c r="G12" s="164" t="s">
        <v>84</v>
      </c>
      <c r="H12" s="75"/>
      <c r="I12" s="77"/>
      <c r="J12" s="79">
        <v>84</v>
      </c>
      <c r="K12" s="165"/>
      <c r="L12" s="166" t="s">
        <v>112</v>
      </c>
      <c r="M12" s="167">
        <f t="shared" si="0"/>
        <v>0</v>
      </c>
      <c r="N12" s="168">
        <v>84</v>
      </c>
      <c r="O12" s="169">
        <f t="shared" si="1"/>
        <v>0</v>
      </c>
      <c r="P12">
        <f t="shared" si="2"/>
        <v>0</v>
      </c>
    </row>
    <row r="13" spans="1:16">
      <c r="A13" s="163">
        <v>126</v>
      </c>
      <c r="B13" s="75" t="s">
        <v>112</v>
      </c>
      <c r="C13" s="76" t="s">
        <v>350</v>
      </c>
      <c r="D13" s="77" t="s">
        <v>351</v>
      </c>
      <c r="E13" s="78"/>
      <c r="F13" s="77"/>
      <c r="G13" s="164" t="s">
        <v>84</v>
      </c>
      <c r="H13" s="75"/>
      <c r="I13" s="77"/>
      <c r="J13" s="79">
        <v>105.15</v>
      </c>
      <c r="K13" s="165"/>
      <c r="L13" s="166" t="s">
        <v>112</v>
      </c>
      <c r="M13" s="167">
        <f t="shared" si="0"/>
        <v>0</v>
      </c>
      <c r="N13" s="168">
        <v>105.15</v>
      </c>
      <c r="O13" s="169">
        <f t="shared" si="1"/>
        <v>0</v>
      </c>
      <c r="P13">
        <f t="shared" si="2"/>
        <v>0</v>
      </c>
    </row>
    <row r="14" spans="1:16">
      <c r="A14" s="163">
        <v>145</v>
      </c>
      <c r="B14" s="75" t="s">
        <v>95</v>
      </c>
      <c r="C14" s="76" t="s">
        <v>342</v>
      </c>
      <c r="D14" s="77" t="s">
        <v>352</v>
      </c>
      <c r="E14" s="78"/>
      <c r="F14" s="77"/>
      <c r="G14" s="164" t="s">
        <v>344</v>
      </c>
      <c r="H14" s="75"/>
      <c r="I14" s="77"/>
      <c r="J14" s="79">
        <v>769.87</v>
      </c>
      <c r="K14" s="165"/>
      <c r="L14" s="166" t="s">
        <v>95</v>
      </c>
      <c r="M14" s="167">
        <f t="shared" si="0"/>
        <v>0</v>
      </c>
      <c r="N14" s="168">
        <v>769.87</v>
      </c>
      <c r="O14" s="169">
        <f t="shared" si="1"/>
        <v>0</v>
      </c>
      <c r="P14">
        <f t="shared" si="2"/>
        <v>0</v>
      </c>
    </row>
    <row r="15" spans="1:16">
      <c r="A15" s="163">
        <v>156</v>
      </c>
      <c r="B15" s="75" t="s">
        <v>95</v>
      </c>
      <c r="C15" s="76" t="s">
        <v>345</v>
      </c>
      <c r="D15" s="77" t="s">
        <v>353</v>
      </c>
      <c r="E15" s="78"/>
      <c r="F15" s="77"/>
      <c r="G15" s="164" t="s">
        <v>84</v>
      </c>
      <c r="H15" s="75"/>
      <c r="I15" s="77"/>
      <c r="J15" s="79">
        <v>153.94</v>
      </c>
      <c r="K15" s="165"/>
      <c r="L15" s="166" t="s">
        <v>95</v>
      </c>
      <c r="M15" s="167">
        <f t="shared" si="0"/>
        <v>0</v>
      </c>
      <c r="N15" s="168">
        <v>153.94</v>
      </c>
      <c r="O15" s="169">
        <f t="shared" si="1"/>
        <v>0</v>
      </c>
      <c r="P15">
        <f t="shared" si="2"/>
        <v>0</v>
      </c>
    </row>
    <row r="16" spans="1:16">
      <c r="A16" s="163">
        <v>160</v>
      </c>
      <c r="B16" s="75" t="s">
        <v>257</v>
      </c>
      <c r="C16" s="76" t="s">
        <v>354</v>
      </c>
      <c r="D16" s="77" t="s">
        <v>355</v>
      </c>
      <c r="E16" s="78"/>
      <c r="F16" s="77"/>
      <c r="G16" s="164" t="s">
        <v>84</v>
      </c>
      <c r="H16" s="75"/>
      <c r="I16" s="77"/>
      <c r="J16" s="79">
        <v>21.3</v>
      </c>
      <c r="K16" s="165"/>
      <c r="L16" s="166" t="s">
        <v>257</v>
      </c>
      <c r="M16" s="167">
        <f t="shared" si="0"/>
        <v>0</v>
      </c>
      <c r="N16" s="168">
        <v>21.3</v>
      </c>
      <c r="O16" s="169">
        <f t="shared" si="1"/>
        <v>0</v>
      </c>
      <c r="P16">
        <f t="shared" si="2"/>
        <v>0</v>
      </c>
    </row>
    <row r="17" spans="1:16">
      <c r="A17" s="163">
        <v>161</v>
      </c>
      <c r="B17" s="75" t="s">
        <v>257</v>
      </c>
      <c r="C17" s="76" t="s">
        <v>354</v>
      </c>
      <c r="D17" s="77" t="s">
        <v>356</v>
      </c>
      <c r="E17" s="78"/>
      <c r="F17" s="77"/>
      <c r="G17" s="164" t="s">
        <v>84</v>
      </c>
      <c r="H17" s="75"/>
      <c r="I17" s="77"/>
      <c r="J17" s="79">
        <v>205.2</v>
      </c>
      <c r="K17" s="165"/>
      <c r="L17" s="166" t="s">
        <v>257</v>
      </c>
      <c r="M17" s="167">
        <f t="shared" si="0"/>
        <v>0</v>
      </c>
      <c r="N17" s="168">
        <v>205.2</v>
      </c>
      <c r="O17" s="169">
        <f t="shared" si="1"/>
        <v>0</v>
      </c>
      <c r="P17">
        <f t="shared" si="2"/>
        <v>0</v>
      </c>
    </row>
    <row r="18" spans="1:16">
      <c r="A18" s="163">
        <v>162</v>
      </c>
      <c r="B18" s="75" t="s">
        <v>257</v>
      </c>
      <c r="C18" s="76" t="s">
        <v>354</v>
      </c>
      <c r="D18" s="77" t="s">
        <v>357</v>
      </c>
      <c r="E18" s="78"/>
      <c r="F18" s="77"/>
      <c r="G18" s="164" t="s">
        <v>84</v>
      </c>
      <c r="H18" s="75"/>
      <c r="I18" s="77"/>
      <c r="J18" s="79">
        <v>260</v>
      </c>
      <c r="K18" s="165"/>
      <c r="L18" s="166" t="s">
        <v>257</v>
      </c>
      <c r="M18" s="167">
        <f t="shared" si="0"/>
        <v>0</v>
      </c>
      <c r="N18" s="168">
        <v>260</v>
      </c>
      <c r="O18" s="169">
        <f t="shared" si="1"/>
        <v>0</v>
      </c>
      <c r="P18">
        <f t="shared" si="2"/>
        <v>0</v>
      </c>
    </row>
    <row r="19" spans="1:16">
      <c r="A19" s="163">
        <v>164</v>
      </c>
      <c r="B19" s="75" t="s">
        <v>258</v>
      </c>
      <c r="C19" s="76" t="s">
        <v>358</v>
      </c>
      <c r="D19" s="77" t="s">
        <v>359</v>
      </c>
      <c r="E19" s="78"/>
      <c r="F19" s="77"/>
      <c r="G19" s="164" t="s">
        <v>254</v>
      </c>
      <c r="H19" s="75"/>
      <c r="I19" s="77"/>
      <c r="J19" s="79">
        <v>157</v>
      </c>
      <c r="K19" s="165"/>
      <c r="L19" s="166" t="s">
        <v>258</v>
      </c>
      <c r="M19" s="167">
        <f t="shared" si="0"/>
        <v>0</v>
      </c>
      <c r="N19" s="168">
        <v>157</v>
      </c>
      <c r="O19" s="169">
        <f t="shared" si="1"/>
        <v>0</v>
      </c>
      <c r="P19">
        <f t="shared" si="2"/>
        <v>0</v>
      </c>
    </row>
    <row r="20" spans="1:16">
      <c r="A20" s="163">
        <v>165</v>
      </c>
      <c r="B20" s="75" t="s">
        <v>258</v>
      </c>
      <c r="C20" s="76" t="s">
        <v>360</v>
      </c>
      <c r="D20" s="77" t="s">
        <v>361</v>
      </c>
      <c r="E20" s="78"/>
      <c r="F20" s="77"/>
      <c r="G20" s="164" t="s">
        <v>84</v>
      </c>
      <c r="H20" s="75"/>
      <c r="I20" s="77"/>
      <c r="J20" s="79">
        <v>121</v>
      </c>
      <c r="K20" s="165"/>
      <c r="L20" s="166" t="s">
        <v>258</v>
      </c>
      <c r="M20" s="167">
        <f t="shared" si="0"/>
        <v>0</v>
      </c>
      <c r="N20" s="168">
        <v>121</v>
      </c>
      <c r="O20" s="169">
        <f t="shared" si="1"/>
        <v>0</v>
      </c>
      <c r="P20">
        <f t="shared" si="2"/>
        <v>0</v>
      </c>
    </row>
    <row r="21" spans="1:16">
      <c r="A21" s="163">
        <v>166</v>
      </c>
      <c r="B21" s="75" t="s">
        <v>258</v>
      </c>
      <c r="C21" s="76" t="s">
        <v>362</v>
      </c>
      <c r="D21" s="77" t="s">
        <v>361</v>
      </c>
      <c r="E21" s="78"/>
      <c r="F21" s="77"/>
      <c r="G21" s="164" t="s">
        <v>84</v>
      </c>
      <c r="H21" s="75"/>
      <c r="I21" s="77"/>
      <c r="J21" s="79">
        <v>121</v>
      </c>
      <c r="K21" s="165"/>
      <c r="L21" s="166" t="s">
        <v>258</v>
      </c>
      <c r="M21" s="167">
        <f t="shared" si="0"/>
        <v>0</v>
      </c>
      <c r="N21" s="168">
        <v>121</v>
      </c>
      <c r="O21" s="169">
        <f t="shared" si="1"/>
        <v>0</v>
      </c>
      <c r="P21">
        <f t="shared" si="2"/>
        <v>0</v>
      </c>
    </row>
    <row r="22" spans="1:16">
      <c r="A22" s="163">
        <v>167</v>
      </c>
      <c r="B22" s="75" t="s">
        <v>258</v>
      </c>
      <c r="C22" s="76" t="s">
        <v>363</v>
      </c>
      <c r="D22" s="77" t="s">
        <v>361</v>
      </c>
      <c r="E22" s="78"/>
      <c r="F22" s="77"/>
      <c r="G22" s="164" t="s">
        <v>84</v>
      </c>
      <c r="H22" s="75"/>
      <c r="I22" s="77"/>
      <c r="J22" s="79">
        <v>121</v>
      </c>
      <c r="K22" s="165"/>
      <c r="L22" s="166" t="s">
        <v>258</v>
      </c>
      <c r="M22" s="167">
        <f t="shared" si="0"/>
        <v>0</v>
      </c>
      <c r="N22" s="168">
        <v>121</v>
      </c>
      <c r="O22" s="169">
        <f t="shared" si="1"/>
        <v>0</v>
      </c>
      <c r="P22">
        <f t="shared" si="2"/>
        <v>0</v>
      </c>
    </row>
    <row r="23" spans="1:16">
      <c r="A23" s="163">
        <v>168</v>
      </c>
      <c r="B23" s="75" t="s">
        <v>258</v>
      </c>
      <c r="C23" s="76" t="s">
        <v>364</v>
      </c>
      <c r="D23" s="77" t="s">
        <v>361</v>
      </c>
      <c r="E23" s="78"/>
      <c r="F23" s="77"/>
      <c r="G23" s="164" t="s">
        <v>84</v>
      </c>
      <c r="H23" s="75"/>
      <c r="I23" s="77"/>
      <c r="J23" s="79">
        <v>121</v>
      </c>
      <c r="K23" s="165"/>
      <c r="L23" s="166" t="s">
        <v>258</v>
      </c>
      <c r="M23" s="167">
        <f t="shared" si="0"/>
        <v>0</v>
      </c>
      <c r="N23" s="168">
        <v>121</v>
      </c>
      <c r="O23" s="169">
        <f t="shared" si="1"/>
        <v>0</v>
      </c>
      <c r="P23">
        <f t="shared" si="2"/>
        <v>0</v>
      </c>
    </row>
    <row r="24" spans="1:16">
      <c r="A24" s="163">
        <v>169</v>
      </c>
      <c r="B24" s="75" t="s">
        <v>258</v>
      </c>
      <c r="C24" s="76" t="s">
        <v>365</v>
      </c>
      <c r="D24" s="77" t="s">
        <v>361</v>
      </c>
      <c r="E24" s="78"/>
      <c r="F24" s="77"/>
      <c r="G24" s="164" t="s">
        <v>84</v>
      </c>
      <c r="H24" s="75"/>
      <c r="I24" s="77"/>
      <c r="J24" s="79">
        <v>121</v>
      </c>
      <c r="K24" s="165"/>
      <c r="L24" s="166" t="s">
        <v>258</v>
      </c>
      <c r="M24" s="167">
        <f t="shared" si="0"/>
        <v>0</v>
      </c>
      <c r="N24" s="168">
        <v>121</v>
      </c>
      <c r="O24" s="169">
        <f t="shared" si="1"/>
        <v>0</v>
      </c>
      <c r="P24">
        <f t="shared" si="2"/>
        <v>0</v>
      </c>
    </row>
    <row r="25" spans="1:16">
      <c r="A25" s="163">
        <v>178</v>
      </c>
      <c r="B25" s="75" t="s">
        <v>262</v>
      </c>
      <c r="C25" s="76" t="s">
        <v>345</v>
      </c>
      <c r="D25" s="77" t="s">
        <v>353</v>
      </c>
      <c r="E25" s="78"/>
      <c r="F25" s="77"/>
      <c r="G25" s="164" t="s">
        <v>84</v>
      </c>
      <c r="H25" s="75"/>
      <c r="I25" s="77"/>
      <c r="J25" s="79">
        <v>153.94</v>
      </c>
      <c r="K25" s="165"/>
      <c r="L25" s="166" t="s">
        <v>262</v>
      </c>
      <c r="M25" s="167">
        <f t="shared" si="0"/>
        <v>0</v>
      </c>
      <c r="N25" s="168">
        <v>153.94</v>
      </c>
      <c r="O25" s="169">
        <f t="shared" si="1"/>
        <v>0</v>
      </c>
      <c r="P25">
        <f t="shared" si="2"/>
        <v>0</v>
      </c>
    </row>
    <row r="26" spans="1:16">
      <c r="A26" s="163">
        <v>184</v>
      </c>
      <c r="B26" s="75" t="s">
        <v>262</v>
      </c>
      <c r="C26" s="76" t="s">
        <v>345</v>
      </c>
      <c r="D26" s="77" t="s">
        <v>366</v>
      </c>
      <c r="E26" s="78"/>
      <c r="F26" s="77"/>
      <c r="G26" s="164" t="s">
        <v>84</v>
      </c>
      <c r="H26" s="75"/>
      <c r="I26" s="77"/>
      <c r="J26" s="79">
        <v>85</v>
      </c>
      <c r="K26" s="165"/>
      <c r="L26" s="166" t="s">
        <v>262</v>
      </c>
      <c r="M26" s="167">
        <f t="shared" si="0"/>
        <v>0</v>
      </c>
      <c r="N26" s="168">
        <v>85</v>
      </c>
      <c r="O26" s="169">
        <f t="shared" si="1"/>
        <v>0</v>
      </c>
      <c r="P26">
        <f t="shared" si="2"/>
        <v>0</v>
      </c>
    </row>
    <row r="27" spans="1:16">
      <c r="A27" s="163">
        <v>190</v>
      </c>
      <c r="B27" s="75" t="s">
        <v>262</v>
      </c>
      <c r="C27" s="76" t="s">
        <v>345</v>
      </c>
      <c r="D27" s="77" t="s">
        <v>367</v>
      </c>
      <c r="E27" s="78"/>
      <c r="F27" s="77"/>
      <c r="G27" s="164" t="s">
        <v>84</v>
      </c>
      <c r="H27" s="75"/>
      <c r="I27" s="77"/>
      <c r="J27" s="79">
        <v>44.88</v>
      </c>
      <c r="K27" s="165"/>
      <c r="L27" s="166" t="s">
        <v>262</v>
      </c>
      <c r="M27" s="167">
        <f t="shared" si="0"/>
        <v>0</v>
      </c>
      <c r="N27" s="168">
        <v>44.88</v>
      </c>
      <c r="O27" s="169">
        <f t="shared" si="1"/>
        <v>0</v>
      </c>
      <c r="P27">
        <f t="shared" si="2"/>
        <v>0</v>
      </c>
    </row>
    <row r="28" spans="1:16">
      <c r="A28" s="163">
        <v>193</v>
      </c>
      <c r="B28" s="75" t="s">
        <v>262</v>
      </c>
      <c r="C28" s="76" t="s">
        <v>345</v>
      </c>
      <c r="D28" s="77" t="s">
        <v>368</v>
      </c>
      <c r="E28" s="78"/>
      <c r="F28" s="77"/>
      <c r="G28" s="164" t="s">
        <v>84</v>
      </c>
      <c r="H28" s="75"/>
      <c r="I28" s="77"/>
      <c r="J28" s="79">
        <v>11.31</v>
      </c>
      <c r="K28" s="165"/>
      <c r="L28" s="166" t="s">
        <v>262</v>
      </c>
      <c r="M28" s="167">
        <f t="shared" si="0"/>
        <v>0</v>
      </c>
      <c r="N28" s="168">
        <v>11.31</v>
      </c>
      <c r="O28" s="169">
        <f t="shared" si="1"/>
        <v>0</v>
      </c>
      <c r="P28">
        <f t="shared" si="2"/>
        <v>0</v>
      </c>
    </row>
    <row r="29" spans="1:16">
      <c r="A29" s="163">
        <v>198</v>
      </c>
      <c r="B29" s="75" t="s">
        <v>262</v>
      </c>
      <c r="C29" s="76" t="s">
        <v>369</v>
      </c>
      <c r="D29" s="77" t="s">
        <v>370</v>
      </c>
      <c r="E29" s="78"/>
      <c r="F29" s="77"/>
      <c r="G29" s="164" t="s">
        <v>84</v>
      </c>
      <c r="H29" s="75"/>
      <c r="I29" s="77"/>
      <c r="J29" s="79">
        <v>700</v>
      </c>
      <c r="K29" s="165"/>
      <c r="L29" s="166" t="s">
        <v>262</v>
      </c>
      <c r="M29" s="167">
        <f t="shared" si="0"/>
        <v>0</v>
      </c>
      <c r="N29" s="168">
        <v>700</v>
      </c>
      <c r="O29" s="169">
        <f t="shared" si="1"/>
        <v>0</v>
      </c>
      <c r="P29">
        <f t="shared" si="2"/>
        <v>0</v>
      </c>
    </row>
    <row r="30" spans="1:16">
      <c r="A30" s="163">
        <v>199</v>
      </c>
      <c r="B30" s="75" t="s">
        <v>262</v>
      </c>
      <c r="C30" s="76" t="s">
        <v>369</v>
      </c>
      <c r="D30" s="77" t="s">
        <v>370</v>
      </c>
      <c r="E30" s="78"/>
      <c r="F30" s="77"/>
      <c r="G30" s="164" t="s">
        <v>84</v>
      </c>
      <c r="H30" s="75"/>
      <c r="I30" s="77"/>
      <c r="J30" s="79">
        <v>700</v>
      </c>
      <c r="K30" s="165"/>
      <c r="L30" s="166" t="s">
        <v>262</v>
      </c>
      <c r="M30" s="167">
        <f t="shared" si="0"/>
        <v>0</v>
      </c>
      <c r="N30" s="168">
        <v>700</v>
      </c>
      <c r="O30" s="169">
        <f t="shared" si="1"/>
        <v>0</v>
      </c>
      <c r="P30">
        <f t="shared" si="2"/>
        <v>0</v>
      </c>
    </row>
    <row r="31" spans="1:16">
      <c r="A31" s="163">
        <v>200</v>
      </c>
      <c r="B31" s="75" t="s">
        <v>262</v>
      </c>
      <c r="C31" s="76" t="s">
        <v>369</v>
      </c>
      <c r="D31" s="77" t="s">
        <v>370</v>
      </c>
      <c r="E31" s="78"/>
      <c r="F31" s="77"/>
      <c r="G31" s="164" t="s">
        <v>84</v>
      </c>
      <c r="H31" s="75"/>
      <c r="I31" s="77"/>
      <c r="J31" s="79">
        <v>198.31</v>
      </c>
      <c r="K31" s="165"/>
      <c r="L31" s="166" t="s">
        <v>262</v>
      </c>
      <c r="M31" s="167">
        <f t="shared" si="0"/>
        <v>0</v>
      </c>
      <c r="N31" s="168">
        <v>198.31</v>
      </c>
      <c r="O31" s="169">
        <f t="shared" si="1"/>
        <v>0</v>
      </c>
      <c r="P31">
        <f t="shared" si="2"/>
        <v>0</v>
      </c>
    </row>
    <row r="32" spans="1:16">
      <c r="A32" s="163">
        <v>201</v>
      </c>
      <c r="B32" s="75" t="s">
        <v>262</v>
      </c>
      <c r="C32" s="76" t="s">
        <v>369</v>
      </c>
      <c r="D32" s="77" t="s">
        <v>370</v>
      </c>
      <c r="E32" s="78"/>
      <c r="F32" s="77"/>
      <c r="G32" s="164" t="s">
        <v>84</v>
      </c>
      <c r="H32" s="75"/>
      <c r="I32" s="77"/>
      <c r="J32" s="79">
        <v>311.56</v>
      </c>
      <c r="K32" s="165"/>
      <c r="L32" s="166" t="s">
        <v>262</v>
      </c>
      <c r="M32" s="167">
        <f t="shared" si="0"/>
        <v>0</v>
      </c>
      <c r="N32" s="168">
        <v>311.56</v>
      </c>
      <c r="O32" s="169">
        <f t="shared" si="1"/>
        <v>0</v>
      </c>
      <c r="P32">
        <f t="shared" si="2"/>
        <v>0</v>
      </c>
    </row>
    <row r="33" spans="1:16">
      <c r="A33" s="163">
        <v>202</v>
      </c>
      <c r="B33" s="75" t="s">
        <v>262</v>
      </c>
      <c r="C33" s="76" t="s">
        <v>369</v>
      </c>
      <c r="D33" s="77" t="s">
        <v>370</v>
      </c>
      <c r="E33" s="78"/>
      <c r="F33" s="77"/>
      <c r="G33" s="164" t="s">
        <v>84</v>
      </c>
      <c r="H33" s="75"/>
      <c r="I33" s="77"/>
      <c r="J33" s="79">
        <v>750</v>
      </c>
      <c r="K33" s="165"/>
      <c r="L33" s="166" t="s">
        <v>262</v>
      </c>
      <c r="M33" s="167">
        <f t="shared" si="0"/>
        <v>0</v>
      </c>
      <c r="N33" s="168">
        <v>750</v>
      </c>
      <c r="O33" s="169">
        <f t="shared" si="1"/>
        <v>0</v>
      </c>
      <c r="P33">
        <f t="shared" si="2"/>
        <v>0</v>
      </c>
    </row>
    <row r="34" spans="1:16">
      <c r="A34" s="163">
        <v>203</v>
      </c>
      <c r="B34" s="75" t="s">
        <v>262</v>
      </c>
      <c r="C34" s="76" t="s">
        <v>369</v>
      </c>
      <c r="D34" s="77" t="s">
        <v>370</v>
      </c>
      <c r="E34" s="78"/>
      <c r="F34" s="77"/>
      <c r="G34" s="164" t="s">
        <v>84</v>
      </c>
      <c r="H34" s="75"/>
      <c r="I34" s="77"/>
      <c r="J34" s="79">
        <v>600</v>
      </c>
      <c r="K34" s="165"/>
      <c r="L34" s="166" t="s">
        <v>262</v>
      </c>
      <c r="M34" s="167">
        <f t="shared" si="0"/>
        <v>0</v>
      </c>
      <c r="N34" s="168">
        <v>600</v>
      </c>
      <c r="O34" s="169">
        <f t="shared" si="1"/>
        <v>0</v>
      </c>
      <c r="P34">
        <f t="shared" si="2"/>
        <v>0</v>
      </c>
    </row>
    <row r="35" spans="1:16">
      <c r="A35" s="163">
        <v>204</v>
      </c>
      <c r="B35" s="75" t="s">
        <v>262</v>
      </c>
      <c r="C35" s="76" t="s">
        <v>369</v>
      </c>
      <c r="D35" s="77" t="s">
        <v>370</v>
      </c>
      <c r="E35" s="78"/>
      <c r="F35" s="77"/>
      <c r="G35" s="164" t="s">
        <v>84</v>
      </c>
      <c r="H35" s="75"/>
      <c r="I35" s="77"/>
      <c r="J35" s="79">
        <v>750</v>
      </c>
      <c r="K35" s="165"/>
      <c r="L35" s="166" t="s">
        <v>262</v>
      </c>
      <c r="M35" s="167">
        <f t="shared" si="0"/>
        <v>0</v>
      </c>
      <c r="N35" s="168">
        <v>750</v>
      </c>
      <c r="O35" s="169">
        <f t="shared" si="1"/>
        <v>0</v>
      </c>
      <c r="P35">
        <f t="shared" si="2"/>
        <v>0</v>
      </c>
    </row>
    <row r="36" spans="1:16">
      <c r="A36" s="163">
        <v>205</v>
      </c>
      <c r="B36" s="75" t="s">
        <v>262</v>
      </c>
      <c r="C36" s="76" t="s">
        <v>369</v>
      </c>
      <c r="D36" s="77" t="s">
        <v>370</v>
      </c>
      <c r="E36" s="78"/>
      <c r="F36" s="77"/>
      <c r="G36" s="164" t="s">
        <v>84</v>
      </c>
      <c r="H36" s="75"/>
      <c r="I36" s="77"/>
      <c r="J36" s="79">
        <v>240.4</v>
      </c>
      <c r="K36" s="165"/>
      <c r="L36" s="166" t="s">
        <v>262</v>
      </c>
      <c r="M36" s="167">
        <f t="shared" si="0"/>
        <v>0</v>
      </c>
      <c r="N36" s="168">
        <v>240.4</v>
      </c>
      <c r="O36" s="169">
        <f t="shared" si="1"/>
        <v>0</v>
      </c>
      <c r="P36">
        <f t="shared" si="2"/>
        <v>0</v>
      </c>
    </row>
    <row r="37" spans="1:16">
      <c r="A37" s="163">
        <v>206</v>
      </c>
      <c r="B37" s="75" t="s">
        <v>262</v>
      </c>
      <c r="C37" s="76" t="s">
        <v>369</v>
      </c>
      <c r="D37" s="77" t="s">
        <v>370</v>
      </c>
      <c r="E37" s="78"/>
      <c r="F37" s="77"/>
      <c r="G37" s="164" t="s">
        <v>84</v>
      </c>
      <c r="H37" s="75"/>
      <c r="I37" s="77"/>
      <c r="J37" s="79">
        <v>600</v>
      </c>
      <c r="K37" s="165"/>
      <c r="L37" s="166" t="s">
        <v>262</v>
      </c>
      <c r="M37" s="167">
        <f t="shared" si="0"/>
        <v>0</v>
      </c>
      <c r="N37" s="168">
        <v>600</v>
      </c>
      <c r="O37" s="169">
        <f t="shared" si="1"/>
        <v>0</v>
      </c>
      <c r="P37">
        <f t="shared" si="2"/>
        <v>0</v>
      </c>
    </row>
    <row r="38" spans="1:16">
      <c r="A38" s="163">
        <v>207</v>
      </c>
      <c r="B38" s="75" t="s">
        <v>262</v>
      </c>
      <c r="C38" s="76" t="s">
        <v>369</v>
      </c>
      <c r="D38" s="77" t="s">
        <v>370</v>
      </c>
      <c r="E38" s="78"/>
      <c r="F38" s="77"/>
      <c r="G38" s="164" t="s">
        <v>84</v>
      </c>
      <c r="H38" s="75"/>
      <c r="I38" s="77"/>
      <c r="J38" s="79">
        <v>390.4</v>
      </c>
      <c r="K38" s="165"/>
      <c r="L38" s="166" t="s">
        <v>262</v>
      </c>
      <c r="M38" s="167">
        <f t="shared" si="0"/>
        <v>0</v>
      </c>
      <c r="N38" s="168">
        <v>390.4</v>
      </c>
      <c r="O38" s="169">
        <f t="shared" si="1"/>
        <v>0</v>
      </c>
      <c r="P38">
        <f t="shared" si="2"/>
        <v>0</v>
      </c>
    </row>
    <row r="39" spans="1:16">
      <c r="A39" s="163">
        <v>208</v>
      </c>
      <c r="B39" s="75" t="s">
        <v>262</v>
      </c>
      <c r="C39" s="76" t="s">
        <v>369</v>
      </c>
      <c r="D39" s="77" t="s">
        <v>370</v>
      </c>
      <c r="E39" s="78"/>
      <c r="F39" s="77"/>
      <c r="G39" s="164" t="s">
        <v>84</v>
      </c>
      <c r="H39" s="75"/>
      <c r="I39" s="77"/>
      <c r="J39" s="79">
        <v>177.8</v>
      </c>
      <c r="K39" s="165"/>
      <c r="L39" s="166" t="s">
        <v>262</v>
      </c>
      <c r="M39" s="167">
        <f t="shared" si="0"/>
        <v>0</v>
      </c>
      <c r="N39" s="168">
        <v>177.8</v>
      </c>
      <c r="O39" s="169">
        <f t="shared" si="1"/>
        <v>0</v>
      </c>
      <c r="P39">
        <f t="shared" si="2"/>
        <v>0</v>
      </c>
    </row>
    <row r="40" spans="1:16">
      <c r="A40" s="163">
        <v>209</v>
      </c>
      <c r="B40" s="75" t="s">
        <v>263</v>
      </c>
      <c r="C40" s="76" t="s">
        <v>371</v>
      </c>
      <c r="D40" s="77" t="s">
        <v>372</v>
      </c>
      <c r="E40" s="78"/>
      <c r="F40" s="77"/>
      <c r="G40" s="164" t="s">
        <v>84</v>
      </c>
      <c r="H40" s="75"/>
      <c r="I40" s="77"/>
      <c r="J40" s="79">
        <v>155</v>
      </c>
      <c r="K40" s="165"/>
      <c r="L40" s="166" t="s">
        <v>263</v>
      </c>
      <c r="M40" s="167">
        <f t="shared" si="0"/>
        <v>0</v>
      </c>
      <c r="N40" s="168">
        <v>155</v>
      </c>
      <c r="O40" s="169">
        <f t="shared" si="1"/>
        <v>0</v>
      </c>
      <c r="P40">
        <f t="shared" si="2"/>
        <v>0</v>
      </c>
    </row>
    <row r="41" spans="1:16">
      <c r="A41" s="163">
        <v>210</v>
      </c>
      <c r="B41" s="75" t="s">
        <v>263</v>
      </c>
      <c r="C41" s="76" t="s">
        <v>373</v>
      </c>
      <c r="D41" s="77" t="s">
        <v>374</v>
      </c>
      <c r="E41" s="78"/>
      <c r="F41" s="77"/>
      <c r="G41" s="164" t="s">
        <v>84</v>
      </c>
      <c r="H41" s="75"/>
      <c r="I41" s="77"/>
      <c r="J41" s="79">
        <v>300</v>
      </c>
      <c r="K41" s="165"/>
      <c r="L41" s="166" t="s">
        <v>263</v>
      </c>
      <c r="M41" s="167">
        <f t="shared" si="0"/>
        <v>0</v>
      </c>
      <c r="N41" s="168">
        <v>300</v>
      </c>
      <c r="O41" s="169">
        <f t="shared" si="1"/>
        <v>0</v>
      </c>
      <c r="P41">
        <f t="shared" si="2"/>
        <v>0</v>
      </c>
    </row>
    <row r="42" spans="1:16">
      <c r="A42" s="163">
        <v>211</v>
      </c>
      <c r="B42" s="75" t="s">
        <v>263</v>
      </c>
      <c r="C42" s="76" t="s">
        <v>373</v>
      </c>
      <c r="D42" s="77" t="s">
        <v>374</v>
      </c>
      <c r="E42" s="78"/>
      <c r="F42" s="77"/>
      <c r="G42" s="164" t="s">
        <v>84</v>
      </c>
      <c r="H42" s="75"/>
      <c r="I42" s="77"/>
      <c r="J42" s="79">
        <v>50</v>
      </c>
      <c r="K42" s="165"/>
      <c r="L42" s="166" t="s">
        <v>263</v>
      </c>
      <c r="M42" s="167">
        <f t="shared" si="0"/>
        <v>0</v>
      </c>
      <c r="N42" s="168">
        <v>50</v>
      </c>
      <c r="O42" s="169">
        <f t="shared" si="1"/>
        <v>0</v>
      </c>
      <c r="P42">
        <f t="shared" si="2"/>
        <v>0</v>
      </c>
    </row>
    <row r="43" spans="1:16">
      <c r="A43" s="163">
        <v>223</v>
      </c>
      <c r="B43" s="75" t="s">
        <v>263</v>
      </c>
      <c r="C43" s="76" t="s">
        <v>342</v>
      </c>
      <c r="D43" s="77" t="s">
        <v>375</v>
      </c>
      <c r="E43" s="78"/>
      <c r="F43" s="77"/>
      <c r="G43" s="164" t="s">
        <v>344</v>
      </c>
      <c r="H43" s="75"/>
      <c r="I43" s="77"/>
      <c r="J43" s="79">
        <v>1896.41</v>
      </c>
      <c r="K43" s="165"/>
      <c r="L43" s="166" t="s">
        <v>263</v>
      </c>
      <c r="M43" s="167">
        <f t="shared" si="0"/>
        <v>0</v>
      </c>
      <c r="N43" s="168">
        <v>1896.41</v>
      </c>
      <c r="O43" s="169">
        <f t="shared" si="1"/>
        <v>0</v>
      </c>
      <c r="P43">
        <f t="shared" si="2"/>
        <v>0</v>
      </c>
    </row>
    <row r="44" spans="1:16">
      <c r="A44" s="163"/>
      <c r="B44" s="75"/>
      <c r="C44" s="76"/>
      <c r="D44" s="77"/>
      <c r="E44" s="78"/>
      <c r="F44" s="77"/>
      <c r="G44" s="164"/>
      <c r="H44" s="75"/>
      <c r="I44" s="77"/>
      <c r="J44" s="79"/>
      <c r="K44" s="170"/>
      <c r="L44" s="171"/>
      <c r="M44" s="172"/>
      <c r="N44" s="173"/>
      <c r="O44" s="174"/>
    </row>
    <row r="45" spans="1:16">
      <c r="A45" s="163"/>
      <c r="B45" s="75"/>
      <c r="C45" s="76"/>
      <c r="D45" s="77"/>
      <c r="E45" s="78"/>
      <c r="F45" s="77"/>
      <c r="G45" s="164"/>
      <c r="H45" s="75"/>
      <c r="I45" s="77"/>
      <c r="J45" s="79"/>
      <c r="K45" s="170"/>
      <c r="L45" s="171"/>
      <c r="M45" s="175" t="s">
        <v>376</v>
      </c>
      <c r="N45" s="176">
        <f>SUM(P8:P43)</f>
        <v>0</v>
      </c>
      <c r="O45" s="177">
        <f>SUM(O8:O43)</f>
        <v>0</v>
      </c>
    </row>
    <row r="46" spans="1:16">
      <c r="A46" s="163"/>
      <c r="B46" s="75"/>
      <c r="C46" s="76"/>
      <c r="D46" s="77"/>
      <c r="E46" s="78"/>
      <c r="F46" s="77"/>
      <c r="G46" s="164"/>
      <c r="H46" s="75"/>
      <c r="I46" s="77"/>
      <c r="J46" s="79"/>
      <c r="K46" s="170"/>
      <c r="L46" s="171"/>
      <c r="M46" s="175" t="s">
        <v>377</v>
      </c>
      <c r="N46" s="176"/>
      <c r="O46" s="177">
        <f>IF(N45&lt;&gt;0,O45/N45,0)</f>
        <v>0</v>
      </c>
    </row>
    <row r="47" spans="1:16">
      <c r="A47" s="163"/>
      <c r="B47" s="75"/>
      <c r="C47" s="76"/>
      <c r="D47" s="77"/>
      <c r="E47" s="78"/>
      <c r="F47" s="77"/>
      <c r="G47" s="164"/>
      <c r="H47" s="75"/>
      <c r="I47" s="77"/>
      <c r="J47" s="79"/>
      <c r="K47" s="170"/>
      <c r="L47" s="171"/>
      <c r="M47" s="175"/>
      <c r="N47" s="176"/>
      <c r="O47" s="177"/>
    </row>
    <row r="48" spans="1:16">
      <c r="A48" s="163"/>
      <c r="B48" s="75"/>
      <c r="C48" s="76"/>
      <c r="D48" s="77"/>
      <c r="E48" s="78"/>
      <c r="F48" s="77"/>
      <c r="G48" s="164"/>
      <c r="H48" s="75"/>
      <c r="I48" s="77"/>
      <c r="J48" s="79"/>
      <c r="K48" s="170"/>
      <c r="L48" s="171"/>
      <c r="M48" s="175" t="s">
        <v>337</v>
      </c>
      <c r="N48" s="176">
        <f>FattureTempi!AG73</f>
        <v>54079.609999999993</v>
      </c>
      <c r="O48" s="177">
        <f>FattureTempi!AH73</f>
        <v>618800.2699999999</v>
      </c>
    </row>
    <row r="49" spans="1:15">
      <c r="A49" s="163"/>
      <c r="B49" s="75"/>
      <c r="C49" s="76"/>
      <c r="D49" s="77"/>
      <c r="E49" s="78"/>
      <c r="F49" s="77"/>
      <c r="G49" s="164"/>
      <c r="H49" s="75"/>
      <c r="I49" s="77"/>
      <c r="J49" s="79"/>
      <c r="K49" s="170"/>
      <c r="L49" s="171"/>
      <c r="M49" s="175" t="s">
        <v>338</v>
      </c>
      <c r="N49" s="176"/>
      <c r="O49" s="177">
        <f>FattureTempi!AH74</f>
        <v>11.442395202184334</v>
      </c>
    </row>
    <row r="50" spans="1:15">
      <c r="A50" s="163"/>
      <c r="B50" s="75"/>
      <c r="C50" s="76"/>
      <c r="D50" s="77"/>
      <c r="E50" s="78"/>
      <c r="F50" s="77"/>
      <c r="G50" s="164"/>
      <c r="H50" s="75"/>
      <c r="I50" s="77"/>
      <c r="J50" s="79"/>
      <c r="K50" s="170"/>
      <c r="L50" s="171"/>
      <c r="M50" s="175"/>
      <c r="N50" s="176"/>
      <c r="O50" s="177"/>
    </row>
    <row r="51" spans="1:15">
      <c r="A51" s="163"/>
      <c r="B51" s="75"/>
      <c r="C51" s="76"/>
      <c r="D51" s="77"/>
      <c r="E51" s="78"/>
      <c r="F51" s="77"/>
      <c r="G51" s="164"/>
      <c r="H51" s="75"/>
      <c r="I51" s="77"/>
      <c r="J51" s="79"/>
      <c r="K51" s="170"/>
      <c r="L51" s="171"/>
      <c r="M51" s="178" t="s">
        <v>378</v>
      </c>
      <c r="N51" s="179">
        <f>N48+N45</f>
        <v>54079.609999999993</v>
      </c>
      <c r="O51" s="180">
        <f>O48+O45</f>
        <v>618800.2699999999</v>
      </c>
    </row>
    <row r="52" spans="1:15">
      <c r="A52" s="163"/>
      <c r="B52" s="75"/>
      <c r="C52" s="76"/>
      <c r="D52" s="77"/>
      <c r="E52" s="78"/>
      <c r="F52" s="77"/>
      <c r="G52" s="164"/>
      <c r="H52" s="75"/>
      <c r="I52" s="77"/>
      <c r="J52" s="79"/>
      <c r="K52" s="170"/>
      <c r="L52" s="171"/>
      <c r="M52" s="178" t="s">
        <v>379</v>
      </c>
      <c r="N52" s="179"/>
      <c r="O52" s="180">
        <f>(O51/N51)</f>
        <v>11.442395202184334</v>
      </c>
    </row>
    <row r="53" spans="1:15">
      <c r="O53" s="135"/>
    </row>
    <row r="54" spans="1:15">
      <c r="I54" s="6"/>
      <c r="J54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7"/>
  <sheetViews>
    <sheetView showGridLines="0" zoomScaleNormal="100" workbookViewId="0">
      <selection sqref="A1:AB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8" s="90" customFormat="1" ht="23.1" customHeight="1">
      <c r="A1" s="205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</row>
    <row r="2" spans="1:28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8" s="90" customFormat="1" ht="23.1" customHeight="1">
      <c r="A3" s="222" t="s">
        <v>70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4"/>
    </row>
    <row r="4" spans="1:28" s="90" customFormat="1" ht="23.1" customHeight="1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8" s="90" customFormat="1" ht="23.1" customHeight="1">
      <c r="A5" s="219" t="s">
        <v>71</v>
      </c>
      <c r="B5" s="220"/>
      <c r="C5" s="220"/>
      <c r="D5" s="220"/>
      <c r="E5" s="220"/>
      <c r="F5" s="221"/>
      <c r="G5" s="148">
        <v>0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8" s="90" customFormat="1" ht="23.1" customHeight="1">
      <c r="A6" s="219" t="s">
        <v>72</v>
      </c>
      <c r="B6" s="220"/>
      <c r="C6" s="220"/>
      <c r="D6" s="220"/>
      <c r="E6" s="220"/>
      <c r="F6" s="220"/>
      <c r="G6" s="149">
        <v>0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8" s="90" customFormat="1" ht="23.1" customHeight="1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8" s="90" customFormat="1" ht="23.1" customHeight="1">
      <c r="A8" s="193" t="s">
        <v>14</v>
      </c>
      <c r="B8" s="213"/>
      <c r="C8" s="214"/>
      <c r="D8" s="193" t="s">
        <v>15</v>
      </c>
      <c r="E8" s="213"/>
      <c r="F8" s="213"/>
      <c r="G8" s="213"/>
      <c r="H8" s="213"/>
      <c r="I8" s="213"/>
      <c r="J8" s="213"/>
      <c r="K8" s="214"/>
      <c r="L8" s="193" t="s">
        <v>16</v>
      </c>
      <c r="M8" s="213"/>
      <c r="N8" s="214"/>
      <c r="O8" s="193" t="s">
        <v>1</v>
      </c>
      <c r="P8" s="213"/>
      <c r="Q8" s="213"/>
      <c r="R8" s="193" t="s">
        <v>17</v>
      </c>
      <c r="S8" s="214"/>
      <c r="T8" s="193" t="s">
        <v>18</v>
      </c>
      <c r="U8" s="213"/>
      <c r="V8" s="213"/>
      <c r="W8" s="214"/>
      <c r="X8" s="193" t="s">
        <v>19</v>
      </c>
      <c r="Y8" s="213"/>
      <c r="Z8" s="213"/>
      <c r="AA8" s="103" t="s">
        <v>47</v>
      </c>
      <c r="AB8" s="103" t="s">
        <v>69</v>
      </c>
    </row>
    <row r="9" spans="1:28" ht="36" customHeight="1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64</v>
      </c>
      <c r="H9" s="106" t="s">
        <v>65</v>
      </c>
      <c r="I9" s="142" t="s">
        <v>66</v>
      </c>
      <c r="J9" s="141" t="s">
        <v>67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68</v>
      </c>
    </row>
    <row r="10" spans="1:28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8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B11" s="107"/>
    </row>
    <row r="12" spans="1:28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B12" s="107"/>
    </row>
    <row r="13" spans="1:28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B13" s="107"/>
    </row>
    <row r="14" spans="1:28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B14" s="107"/>
    </row>
    <row r="15" spans="1:28">
      <c r="C15" s="107"/>
      <c r="D15" s="107"/>
      <c r="E15" s="107"/>
      <c r="F15" s="107"/>
      <c r="G15" s="107"/>
      <c r="H15" s="107"/>
      <c r="I15" s="107"/>
      <c r="J15" s="107"/>
      <c r="N15" s="107"/>
      <c r="O15" s="107"/>
      <c r="P15" s="107"/>
      <c r="Q15" s="107"/>
      <c r="S15" s="107"/>
      <c r="AB15" s="107"/>
    </row>
    <row r="16" spans="1:28">
      <c r="C16" s="107"/>
      <c r="D16" s="107"/>
      <c r="E16" s="107"/>
      <c r="F16" s="107"/>
      <c r="G16" s="107"/>
      <c r="H16" s="107"/>
      <c r="I16" s="107"/>
      <c r="J16" s="107"/>
      <c r="N16" s="107"/>
      <c r="O16" s="107"/>
      <c r="P16" s="107"/>
      <c r="Q16" s="107"/>
      <c r="S16" s="107"/>
      <c r="AB16" s="107"/>
    </row>
    <row r="17" spans="3:28">
      <c r="C17" s="107"/>
      <c r="D17" s="107"/>
      <c r="E17" s="107"/>
      <c r="F17" s="107"/>
      <c r="G17" s="107"/>
      <c r="H17" s="107"/>
      <c r="I17" s="107"/>
      <c r="J17" s="107"/>
      <c r="N17" s="107"/>
      <c r="O17" s="107"/>
      <c r="P17" s="107"/>
      <c r="Q17" s="107"/>
      <c r="S17" s="107"/>
      <c r="AB17" s="107"/>
    </row>
  </sheetData>
  <mergeCells count="11">
    <mergeCell ref="R8:S8"/>
    <mergeCell ref="T8:W8"/>
    <mergeCell ref="X8:Z8"/>
    <mergeCell ref="A5:F5"/>
    <mergeCell ref="A6:F6"/>
    <mergeCell ref="A1:AB1"/>
    <mergeCell ref="A3:AB3"/>
    <mergeCell ref="A8:C8"/>
    <mergeCell ref="D8:K8"/>
    <mergeCell ref="L8:N8"/>
    <mergeCell ref="O8:Q8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SiopeAllegatoB</vt:lpstr>
      <vt:lpstr>Fatture</vt:lpstr>
      <vt:lpstr>Mandati</vt:lpstr>
      <vt:lpstr>FattureTempi</vt:lpstr>
      <vt:lpstr>MandatiTempi</vt:lpstr>
      <vt:lpstr>Debiti</vt:lpstr>
      <vt:lpstr>Debiti!Area_stampa</vt:lpstr>
      <vt:lpstr>FattureTempi!Area_stampa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2015-01-23T09:39:52Z</cp:lastPrinted>
  <dcterms:created xsi:type="dcterms:W3CDTF">1996-11-05T10:16:36Z</dcterms:created>
  <dcterms:modified xsi:type="dcterms:W3CDTF">2020-05-05T09:17:01Z</dcterms:modified>
</cp:coreProperties>
</file>