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0" yWindow="135" windowWidth="9420" windowHeight="4500" firstSheet="3" activeTab="3"/>
  </bookViews>
  <sheets>
    <sheet name="SiopeAllegatoB" sheetId="1" state="hidden" r:id="rId1"/>
    <sheet name="Fatture" sheetId="2" state="hidden" r:id="rId2"/>
    <sheet name="Mandati" sheetId="3" state="hidden" r:id="rId3"/>
    <sheet name="FattureTempi" sheetId="6" r:id="rId4"/>
    <sheet name="MandatiTempi" sheetId="5" r:id="rId5"/>
    <sheet name="Debiti" sheetId="7" state="hidden" r:id="rId6"/>
  </sheets>
  <definedNames>
    <definedName name="_xlnm.Print_Area" localSheetId="5">Debiti!$A$1:$AB$69</definedName>
    <definedName name="_xlnm.Print_Area" localSheetId="3">FattureTempi!$A$1:$AI$157</definedName>
  </definedNames>
  <calcPr calcId="125725"/>
</workbook>
</file>

<file path=xl/calcChain.xml><?xml version="1.0" encoding="utf-8"?>
<calcChain xmlns="http://schemas.openxmlformats.org/spreadsheetml/2006/main">
  <c r="O38" i="5"/>
  <c r="O37"/>
  <c r="O40"/>
  <c r="O41" s="1"/>
  <c r="N37"/>
  <c r="N40" s="1"/>
  <c r="O35"/>
  <c r="O34"/>
  <c r="N34"/>
  <c r="P32"/>
  <c r="O32"/>
  <c r="M32"/>
  <c r="P31"/>
  <c r="O31"/>
  <c r="M31"/>
  <c r="P30"/>
  <c r="O30"/>
  <c r="M30"/>
  <c r="P29"/>
  <c r="O29"/>
  <c r="M29"/>
  <c r="P28"/>
  <c r="O28"/>
  <c r="M28"/>
  <c r="P27"/>
  <c r="O27"/>
  <c r="M27"/>
  <c r="P26"/>
  <c r="O26"/>
  <c r="M26"/>
  <c r="P25"/>
  <c r="O25"/>
  <c r="M25"/>
  <c r="P24"/>
  <c r="O24"/>
  <c r="M24"/>
  <c r="P23"/>
  <c r="O23"/>
  <c r="M23"/>
  <c r="P22"/>
  <c r="O22"/>
  <c r="M22"/>
  <c r="P21"/>
  <c r="O21"/>
  <c r="M21"/>
  <c r="P20"/>
  <c r="O20"/>
  <c r="M20"/>
  <c r="P19"/>
  <c r="O19"/>
  <c r="M19"/>
  <c r="P18"/>
  <c r="O18"/>
  <c r="M18"/>
  <c r="P17"/>
  <c r="O17"/>
  <c r="M17"/>
  <c r="P16"/>
  <c r="O16"/>
  <c r="M16"/>
  <c r="P15"/>
  <c r="O15"/>
  <c r="M15"/>
  <c r="P14"/>
  <c r="O14"/>
  <c r="M14"/>
  <c r="P13"/>
  <c r="O13"/>
  <c r="M13"/>
  <c r="P12"/>
  <c r="O12"/>
  <c r="M12"/>
  <c r="P11"/>
  <c r="O11"/>
  <c r="M11"/>
  <c r="P10"/>
  <c r="O10"/>
  <c r="M10"/>
  <c r="P9"/>
  <c r="O9"/>
  <c r="M9"/>
  <c r="P8"/>
  <c r="O8"/>
  <c r="M8"/>
  <c r="AH98" i="6"/>
  <c r="AH97"/>
  <c r="AG97"/>
  <c r="AH95"/>
  <c r="AG95"/>
  <c r="AF95"/>
  <c r="J95"/>
  <c r="AH94"/>
  <c r="AG94"/>
  <c r="AF94"/>
  <c r="J94"/>
  <c r="AH93"/>
  <c r="AG93"/>
  <c r="AF93"/>
  <c r="J93"/>
  <c r="AH92"/>
  <c r="AG92"/>
  <c r="AF92"/>
  <c r="J92"/>
  <c r="AH91"/>
  <c r="AG91"/>
  <c r="AF91"/>
  <c r="J91"/>
  <c r="AH90"/>
  <c r="AG90"/>
  <c r="AF90"/>
  <c r="J90"/>
  <c r="AH89"/>
  <c r="AG89"/>
  <c r="AF89"/>
  <c r="J89"/>
  <c r="AH88"/>
  <c r="AG88"/>
  <c r="AF88"/>
  <c r="J88"/>
  <c r="AH87"/>
  <c r="AG87"/>
  <c r="AF87"/>
  <c r="J87"/>
  <c r="AH86"/>
  <c r="AG86"/>
  <c r="AF86"/>
  <c r="J86"/>
  <c r="AH85"/>
  <c r="AG85"/>
  <c r="AF85"/>
  <c r="J85"/>
  <c r="AH84"/>
  <c r="AG84"/>
  <c r="AF84"/>
  <c r="J84"/>
  <c r="AH83"/>
  <c r="AG83"/>
  <c r="AF83"/>
  <c r="J83"/>
  <c r="AH82"/>
  <c r="AG82"/>
  <c r="AF82"/>
  <c r="J82"/>
  <c r="AH81"/>
  <c r="AG81"/>
  <c r="AF81"/>
  <c r="J81"/>
  <c r="AH80"/>
  <c r="AG80"/>
  <c r="AF80"/>
  <c r="J80"/>
  <c r="AH79"/>
  <c r="AG79"/>
  <c r="AF79"/>
  <c r="J79"/>
  <c r="AH78"/>
  <c r="AG78"/>
  <c r="AF78"/>
  <c r="J78"/>
  <c r="AH77"/>
  <c r="AG77"/>
  <c r="AF77"/>
  <c r="J77"/>
  <c r="AH76"/>
  <c r="AG76"/>
  <c r="AF76"/>
  <c r="J76"/>
  <c r="AH75"/>
  <c r="AG75"/>
  <c r="AF75"/>
  <c r="J75"/>
  <c r="AH74"/>
  <c r="AG74"/>
  <c r="AF74"/>
  <c r="J74"/>
  <c r="AH73"/>
  <c r="AG73"/>
  <c r="AF73"/>
  <c r="J73"/>
  <c r="AH72"/>
  <c r="AG72"/>
  <c r="AF72"/>
  <c r="J72"/>
  <c r="AH71"/>
  <c r="AG71"/>
  <c r="AF71"/>
  <c r="J71"/>
  <c r="AH70"/>
  <c r="AG70"/>
  <c r="AF70"/>
  <c r="J70"/>
  <c r="AH69"/>
  <c r="AG69"/>
  <c r="AF69"/>
  <c r="J69"/>
  <c r="AH68"/>
  <c r="AG68"/>
  <c r="AF68"/>
  <c r="J68"/>
  <c r="AH67"/>
  <c r="AG67"/>
  <c r="AF67"/>
  <c r="J67"/>
  <c r="AH66"/>
  <c r="AG66"/>
  <c r="AF66"/>
  <c r="J66"/>
  <c r="AH65"/>
  <c r="AG65"/>
  <c r="AF65"/>
  <c r="J65"/>
  <c r="AH64"/>
  <c r="AG64"/>
  <c r="AF64"/>
  <c r="J64"/>
  <c r="AH63"/>
  <c r="AG63"/>
  <c r="AF63"/>
  <c r="J63"/>
  <c r="AH62"/>
  <c r="AG62"/>
  <c r="AF62"/>
  <c r="J62"/>
  <c r="AH61"/>
  <c r="AG61"/>
  <c r="AF61"/>
  <c r="J61"/>
  <c r="AH60"/>
  <c r="AG60"/>
  <c r="AF60"/>
  <c r="J60"/>
  <c r="AH59"/>
  <c r="AG59"/>
  <c r="AF59"/>
  <c r="J59"/>
  <c r="AH58"/>
  <c r="AG58"/>
  <c r="AF58"/>
  <c r="J58"/>
  <c r="AH57"/>
  <c r="AG57"/>
  <c r="AF57"/>
  <c r="J57"/>
  <c r="AH56"/>
  <c r="AG56"/>
  <c r="AF56"/>
  <c r="J56"/>
  <c r="AH55"/>
  <c r="AG55"/>
  <c r="AF55"/>
  <c r="J55"/>
  <c r="AH54"/>
  <c r="AG54"/>
  <c r="AF54"/>
  <c r="J54"/>
  <c r="AH53"/>
  <c r="AG53"/>
  <c r="AF53"/>
  <c r="J53"/>
  <c r="AH52"/>
  <c r="AG52"/>
  <c r="AF52"/>
  <c r="J52"/>
  <c r="AH51"/>
  <c r="AG51"/>
  <c r="AF51"/>
  <c r="J51"/>
  <c r="AH50"/>
  <c r="AG50"/>
  <c r="AF50"/>
  <c r="J50"/>
  <c r="AH49"/>
  <c r="AG49"/>
  <c r="AF49"/>
  <c r="J49"/>
  <c r="AH48"/>
  <c r="AG48"/>
  <c r="AF48"/>
  <c r="J48"/>
  <c r="AH47"/>
  <c r="AG47"/>
  <c r="AF47"/>
  <c r="J47"/>
  <c r="AH46"/>
  <c r="AG46"/>
  <c r="AF46"/>
  <c r="J46"/>
  <c r="AH45"/>
  <c r="AG45"/>
  <c r="AF45"/>
  <c r="J45"/>
  <c r="AH44"/>
  <c r="AG44"/>
  <c r="AF44"/>
  <c r="J44"/>
  <c r="AH43"/>
  <c r="AG43"/>
  <c r="AF43"/>
  <c r="J43"/>
  <c r="AH42"/>
  <c r="AG42"/>
  <c r="AF42"/>
  <c r="J42"/>
  <c r="AH41"/>
  <c r="AG41"/>
  <c r="AF41"/>
  <c r="J41"/>
  <c r="AH40"/>
  <c r="AG40"/>
  <c r="AF40"/>
  <c r="J40"/>
  <c r="AH39"/>
  <c r="AG39"/>
  <c r="AF39"/>
  <c r="J39"/>
  <c r="AH38"/>
  <c r="AG38"/>
  <c r="AF38"/>
  <c r="J38"/>
  <c r="AH37"/>
  <c r="AG37"/>
  <c r="AF37"/>
  <c r="J37"/>
  <c r="AH36"/>
  <c r="AG36"/>
  <c r="AF36"/>
  <c r="J36"/>
  <c r="AH35"/>
  <c r="AG35"/>
  <c r="AF35"/>
  <c r="J35"/>
  <c r="AH34"/>
  <c r="AG34"/>
  <c r="AF34"/>
  <c r="J34"/>
  <c r="AH33"/>
  <c r="AG33"/>
  <c r="AF33"/>
  <c r="J33"/>
  <c r="AH32"/>
  <c r="AG32"/>
  <c r="AF32"/>
  <c r="J32"/>
  <c r="AH31"/>
  <c r="AG31"/>
  <c r="AF31"/>
  <c r="J31"/>
  <c r="AH30"/>
  <c r="AG30"/>
  <c r="AF30"/>
  <c r="J30"/>
  <c r="AH29"/>
  <c r="AG29"/>
  <c r="AF29"/>
  <c r="J29"/>
  <c r="AH28"/>
  <c r="AG28"/>
  <c r="AF28"/>
  <c r="J28"/>
  <c r="AH27"/>
  <c r="AG27"/>
  <c r="AF27"/>
  <c r="J27"/>
  <c r="AH26"/>
  <c r="AG26"/>
  <c r="AF26"/>
  <c r="J26"/>
  <c r="AH25"/>
  <c r="AG25"/>
  <c r="AF25"/>
  <c r="J25"/>
  <c r="AH24"/>
  <c r="AG24"/>
  <c r="AF24"/>
  <c r="J24"/>
  <c r="AH23"/>
  <c r="AG23"/>
  <c r="AF23"/>
  <c r="J23"/>
  <c r="AH22"/>
  <c r="AG22"/>
  <c r="AF22"/>
  <c r="J22"/>
  <c r="AH21"/>
  <c r="AG21"/>
  <c r="AF21"/>
  <c r="J21"/>
  <c r="AH20"/>
  <c r="AG20"/>
  <c r="AF20"/>
  <c r="J20"/>
  <c r="AH19"/>
  <c r="AG19"/>
  <c r="AF19"/>
  <c r="J19"/>
  <c r="AH18"/>
  <c r="AG18"/>
  <c r="AF18"/>
  <c r="J18"/>
  <c r="AH17"/>
  <c r="AG17"/>
  <c r="AF17"/>
  <c r="J17"/>
  <c r="AH16"/>
  <c r="AG16"/>
  <c r="AF16"/>
  <c r="J16"/>
  <c r="AH15"/>
  <c r="AG15"/>
  <c r="AF15"/>
  <c r="J15"/>
  <c r="AH14"/>
  <c r="AG14"/>
  <c r="AF14"/>
  <c r="J14"/>
  <c r="AH13"/>
  <c r="AG13"/>
  <c r="AF13"/>
  <c r="J13"/>
  <c r="AH12"/>
  <c r="AG12"/>
  <c r="AF12"/>
  <c r="J12"/>
  <c r="AH11"/>
  <c r="AG11"/>
  <c r="AF11"/>
  <c r="J11"/>
  <c r="AH10"/>
  <c r="AG10"/>
  <c r="AF10"/>
  <c r="J10"/>
  <c r="AH9"/>
  <c r="AG9"/>
  <c r="AF9"/>
  <c r="J9"/>
  <c r="AH8"/>
  <c r="AG8"/>
  <c r="AF8"/>
  <c r="J8"/>
</calcChain>
</file>

<file path=xl/sharedStrings.xml><?xml version="1.0" encoding="utf-8"?>
<sst xmlns="http://schemas.openxmlformats.org/spreadsheetml/2006/main" count="1697" uniqueCount="462">
  <si>
    <t>Esportazione Mandati x SIOPE</t>
  </si>
  <si>
    <t>Creditore</t>
  </si>
  <si>
    <t>Codice CIG</t>
  </si>
  <si>
    <t>Numero Mandato</t>
  </si>
  <si>
    <t>Data Mandato</t>
  </si>
  <si>
    <t>Causale Mandato</t>
  </si>
  <si>
    <t>Codice Siope</t>
  </si>
  <si>
    <t>Descrizione Siope</t>
  </si>
  <si>
    <t>Importo Mandato</t>
  </si>
  <si>
    <t>Provvedimento Impegno</t>
  </si>
  <si>
    <t>Consip/Mepa</t>
  </si>
  <si>
    <t>di cui Acquisto Consip/Mepa</t>
  </si>
  <si>
    <t>Comune di DEMO</t>
  </si>
  <si>
    <t>Numero Giorni Pagamento Standard (D)</t>
  </si>
  <si>
    <t>Registrazione</t>
  </si>
  <si>
    <t>Documento</t>
  </si>
  <si>
    <t>Protocollo</t>
  </si>
  <si>
    <t>Area Gestione</t>
  </si>
  <si>
    <t>Capitolo di Bilancio</t>
  </si>
  <si>
    <t>Impegno</t>
  </si>
  <si>
    <t>Mandato</t>
  </si>
  <si>
    <t>Anno</t>
  </si>
  <si>
    <t>Progr.</t>
  </si>
  <si>
    <t>Data (A)</t>
  </si>
  <si>
    <t>Numero</t>
  </si>
  <si>
    <t>Data</t>
  </si>
  <si>
    <t>Descrizione</t>
  </si>
  <si>
    <t>Importo</t>
  </si>
  <si>
    <t>CIG</t>
  </si>
  <si>
    <t>Data (B)</t>
  </si>
  <si>
    <t>Ragione Sociale</t>
  </si>
  <si>
    <t>Partita IVA</t>
  </si>
  <si>
    <t>Codice Fiscale</t>
  </si>
  <si>
    <t>Codice</t>
  </si>
  <si>
    <t>Voce</t>
  </si>
  <si>
    <t>Capitolo</t>
  </si>
  <si>
    <t>Articolo</t>
  </si>
  <si>
    <t>Sub</t>
  </si>
  <si>
    <t>Data (C)</t>
  </si>
  <si>
    <t>Pagamento (C)</t>
  </si>
  <si>
    <t>(D)</t>
  </si>
  <si>
    <t>Estremi Calcolo D.L. 66/2014</t>
  </si>
  <si>
    <t>Diff. (F=C-E)</t>
  </si>
  <si>
    <t>Gg. Pag. (G)</t>
  </si>
  <si>
    <t>H=G o D</t>
  </si>
  <si>
    <t>Ricezione (E=B o A)</t>
  </si>
  <si>
    <t xml:space="preserve">Differenza </t>
  </si>
  <si>
    <t>Liquidazione</t>
  </si>
  <si>
    <t>Ritardi x Responsabilità Creditore</t>
  </si>
  <si>
    <t>Ricezione (A)</t>
  </si>
  <si>
    <t>Pagamento (B)</t>
  </si>
  <si>
    <t>Diff. (C=A-B)</t>
  </si>
  <si>
    <t>Gg. Pag. (E)</t>
  </si>
  <si>
    <t>F=E o D</t>
  </si>
  <si>
    <t>D.L. 66 / 2014 - Tempestività dei Pagamenti - Elenco Mandati senza Fatture</t>
  </si>
  <si>
    <t>D.L. 66 / 2014 - Tempestività dei Pagamenti - Elenco Fatture Pagate</t>
  </si>
  <si>
    <t>Data Scadenza (A)</t>
  </si>
  <si>
    <t>Data Pagamento (B)</t>
  </si>
  <si>
    <t>Importo Fattura (D)</t>
  </si>
  <si>
    <t>Differenza giorni (C=B-A)</t>
  </si>
  <si>
    <t>Indicatore Fattura (E=C X D)</t>
  </si>
  <si>
    <t>Dati Fattura</t>
  </si>
  <si>
    <t>Calcolo</t>
  </si>
  <si>
    <t>ESCLUDI DAL CALCOLO</t>
  </si>
  <si>
    <t>Importo Fattura</t>
  </si>
  <si>
    <t>IVA</t>
  </si>
  <si>
    <t>Scissione Pagamenti</t>
  </si>
  <si>
    <t>Importo Dovuto</t>
  </si>
  <si>
    <t>Data Scadenza</t>
  </si>
  <si>
    <t>Scadenza</t>
  </si>
  <si>
    <t>Ammontare Complessivo dei Debiti e Numero Imprese Creditrici</t>
  </si>
  <si>
    <t>Ammontare Complessivo dei Debiti</t>
  </si>
  <si>
    <t>Numero Imprese Creditrici</t>
  </si>
  <si>
    <t>Comune di Massello</t>
  </si>
  <si>
    <t>Tempestività dei Pagamenti - Elenco Fatture Pagate - Periodo 01/07/2019 - 30/09/2019</t>
  </si>
  <si>
    <t>09/12/2015</t>
  </si>
  <si>
    <t>017279990201011</t>
  </si>
  <si>
    <t>04/12/2015</t>
  </si>
  <si>
    <t>ILLUMINAZIONE PUBBLICA - LOC MOLINO - GESTIONE IMPIANTI</t>
  </si>
  <si>
    <t>SI</t>
  </si>
  <si>
    <t>Z3C18EEC26</t>
  </si>
  <si>
    <t>ENEL SERVIZIO ELETTRICO SpA</t>
  </si>
  <si>
    <t>09633951000</t>
  </si>
  <si>
    <t/>
  </si>
  <si>
    <t>*</t>
  </si>
  <si>
    <t>18/09/2019</t>
  </si>
  <si>
    <t>08/01/2016</t>
  </si>
  <si>
    <t>017279990202011</t>
  </si>
  <si>
    <t>017279990203011</t>
  </si>
  <si>
    <t>15/12/2016</t>
  </si>
  <si>
    <t>017270800206024</t>
  </si>
  <si>
    <t>09/12/2016</t>
  </si>
  <si>
    <t>ASSUNZIONE IMPEGNO DI SPESA PER FORNITURA ENERGIA ELETTRICA ANNO 2016 - ILLUMINAZIONE PUBBLICA E ILLUMINAZIONE UFFICI COMUNALI</t>
  </si>
  <si>
    <t>Z1B225455C</t>
  </si>
  <si>
    <t>14/12/2016</t>
  </si>
  <si>
    <t>19/09/2019</t>
  </si>
  <si>
    <t>13/01/2017</t>
  </si>
  <si>
    <t>15/05/2019</t>
  </si>
  <si>
    <t>2/PA</t>
  </si>
  <si>
    <t>AFFIDAMENTO INCARICO RELATIVO AI SERVIZI DI PROGETTAZIONE DEFINTIVA, ESECUTIVA, DIREZIONE LAVORI, NONCHÉ LO SVOLGIMENTO DELLE ATTIVITÀ TECNICHE AMMINISTRATIVE CONNESSE LAVORI DI PIANI DI MANUTENZIONE ORDINARIA DEL TERRITORIO (PMO) MANUTENZIONE DELLA RETE</t>
  </si>
  <si>
    <t>Z7925FDD65</t>
  </si>
  <si>
    <t>TRON MASSIMO</t>
  </si>
  <si>
    <t>08408660010</t>
  </si>
  <si>
    <t>TRNMSM80H01G674E</t>
  </si>
  <si>
    <t>23/05/2019</t>
  </si>
  <si>
    <t>14/06/2019</t>
  </si>
  <si>
    <t>3</t>
  </si>
  <si>
    <t>Pavimentazione nei pressi della sede comunale</t>
  </si>
  <si>
    <t>Z0525ACA62</t>
  </si>
  <si>
    <t>GHIGO ENRICO</t>
  </si>
  <si>
    <t>06275660014</t>
  </si>
  <si>
    <t>GHGNRC70L27G674H</t>
  </si>
  <si>
    <t>27/06/2019</t>
  </si>
  <si>
    <t>04/07/2019</t>
  </si>
  <si>
    <t>00378/12</t>
  </si>
  <si>
    <t>21/05/2019</t>
  </si>
  <si>
    <t>Determinazione Area Amministrativa n. 55 del 28.05.2018</t>
  </si>
  <si>
    <t>Z61239A3BB</t>
  </si>
  <si>
    <t>22/05/2019</t>
  </si>
  <si>
    <t>ENTI REV S R L</t>
  </si>
  <si>
    <t>02037190044</t>
  </si>
  <si>
    <t>03/07/2019</t>
  </si>
  <si>
    <t>20/07/2019</t>
  </si>
  <si>
    <t>12/06/2019</t>
  </si>
  <si>
    <t>7/04</t>
  </si>
  <si>
    <t>10/06/2019</t>
  </si>
  <si>
    <t>PIANI DI MANUTENZIONE ORDINARIA DEL TERRITORIO (PMO) - PULIZIA RETI DI SCOLO E DRENAGGIO SUPERFICIALE ZONA MOLINO, BRUA LA COMBA, PORINCE E OCCIE. AGGIUDICAZIONE LAVORI. (AGRICOLI) - CIG. ZA6281AA65</t>
  </si>
  <si>
    <t>ZA6281AA65</t>
  </si>
  <si>
    <t>BREUZA MATTIA Abbattitore Piante - Lavorazione Legno</t>
  </si>
  <si>
    <t>10033460014</t>
  </si>
  <si>
    <t>BRZMTT90S22L219H</t>
  </si>
  <si>
    <t>13/06/2019</t>
  </si>
  <si>
    <t>22/08/2019</t>
  </si>
  <si>
    <t>12/07/2019</t>
  </si>
  <si>
    <t>38/PA</t>
  </si>
  <si>
    <t>04/06/2019</t>
  </si>
  <si>
    <t>PIANI DI MANUTENZIONE ORDINARIA DEL TERRITORIO (PMO) - SISTEMAZIONE PIAZZALE B.TA PORTE.  - CIG. ZC7281AE63</t>
  </si>
  <si>
    <t>ZC7281AE63</t>
  </si>
  <si>
    <t>05/06/2019</t>
  </si>
  <si>
    <t>IMP. EDILE ARTIG. DI BARUS</t>
  </si>
  <si>
    <t>02734620012</t>
  </si>
  <si>
    <t>26/06/2019</t>
  </si>
  <si>
    <t>30/06/2019</t>
  </si>
  <si>
    <t>15000220</t>
  </si>
  <si>
    <t>01/07/2019</t>
  </si>
  <si>
    <t>VENDITA CLIENTI</t>
  </si>
  <si>
    <t>ZBD27B1549</t>
  </si>
  <si>
    <t>ELSYNET S.r.l.</t>
  </si>
  <si>
    <t>03178070045</t>
  </si>
  <si>
    <t>01/08/2019</t>
  </si>
  <si>
    <t>08/08/2019</t>
  </si>
  <si>
    <t>10/07/2019</t>
  </si>
  <si>
    <t>1191001650</t>
  </si>
  <si>
    <t>31/05/2019</t>
  </si>
  <si>
    <t>Cod. Cliente: 506225 STEFANIA OBIALERO</t>
  </si>
  <si>
    <t>Z0228A4A54</t>
  </si>
  <si>
    <t>INFOCERT S.p.A.</t>
  </si>
  <si>
    <t>07945211006</t>
  </si>
  <si>
    <t>12888000661</t>
  </si>
  <si>
    <t>Il Suo Codice Cliente B46499 La Matricola del Suo contatore 62454889 Periodo di riferimento 01 MAGGIO 2019 30 GIUGNO 2019 Scissione pag.ex Art17ter DPR633/72 -5,41</t>
  </si>
  <si>
    <t>Z8A27B1544</t>
  </si>
  <si>
    <t>LIQUIGAS</t>
  </si>
  <si>
    <t>03316690175</t>
  </si>
  <si>
    <t>31/08/2019</t>
  </si>
  <si>
    <t>6 / 1611 / 2019</t>
  </si>
  <si>
    <t>29/06/2019</t>
  </si>
  <si>
    <t>FATTURA</t>
  </si>
  <si>
    <t>Z2D1FA72B0</t>
  </si>
  <si>
    <t>ALMA S.p.A. CENTRO SERVIZI</t>
  </si>
  <si>
    <t>00572290047</t>
  </si>
  <si>
    <t>02/09/2019</t>
  </si>
  <si>
    <t>1900011616-PA</t>
  </si>
  <si>
    <t>20/06/2019</t>
  </si>
  <si>
    <t>Bolletta Servizio Idrico relativa al periodo 29/12/2018 - 15/05/2019</t>
  </si>
  <si>
    <t>Z4127B1533</t>
  </si>
  <si>
    <t>SMAT S.p.A.</t>
  </si>
  <si>
    <t>07937540016</t>
  </si>
  <si>
    <t>25/07/2019</t>
  </si>
  <si>
    <t>88820/3-2019</t>
  </si>
  <si>
    <t>Impegno di riscaldamento uffici anno 2019</t>
  </si>
  <si>
    <t>ZB927B1530</t>
  </si>
  <si>
    <t>AUTOGAS NORD S.P.A.</t>
  </si>
  <si>
    <t>02614910103</t>
  </si>
  <si>
    <t>30/07/2019</t>
  </si>
  <si>
    <t>82976V1/2019</t>
  </si>
  <si>
    <t>43467-0111442</t>
  </si>
  <si>
    <t>Z5727B153F</t>
  </si>
  <si>
    <t>CLOUDITALIA COMMUNICATIONS S.P.A.</t>
  </si>
  <si>
    <t>07543230960</t>
  </si>
  <si>
    <t>04/08/2019</t>
  </si>
  <si>
    <t>003041865402</t>
  </si>
  <si>
    <t>07/07/2019</t>
  </si>
  <si>
    <t>ASSUNZIONE IMPEGNO DI SPESA PER FORNITURA ENERGIA ELETTRICA ANNO 2019 - ILLUMINAZIONE PUBBLICA E ILLUMINAZIONE IMMOBILI COMUNALI</t>
  </si>
  <si>
    <t>Z6527B1519</t>
  </si>
  <si>
    <t>ENEL ENERGIA SPA</t>
  </si>
  <si>
    <t>06655971007</t>
  </si>
  <si>
    <t>22/07/2019</t>
  </si>
  <si>
    <t>1930027873</t>
  </si>
  <si>
    <t>Ove applicabile, imposta di bollo assolta in modo virtuale ai sensi del DM 17 giugno 2014.</t>
  </si>
  <si>
    <t>Z1527B151B</t>
  </si>
  <si>
    <t>SO.L.E. SPA</t>
  </si>
  <si>
    <t>02322600541</t>
  </si>
  <si>
    <t>19/08/2019</t>
  </si>
  <si>
    <t>08/19 ME</t>
  </si>
  <si>
    <t>08/07/2019</t>
  </si>
  <si>
    <t>Affidamento incarico per fornitura fiori</t>
  </si>
  <si>
    <t>Z8828D43FE</t>
  </si>
  <si>
    <t>FLORICOLTURA "LA SERRA" DI COMBA DAVIDE</t>
  </si>
  <si>
    <t>05275620010</t>
  </si>
  <si>
    <t>CMBDVD66R20G674Y</t>
  </si>
  <si>
    <t>09/08/2019</t>
  </si>
  <si>
    <t>FATTPA 18_19</t>
  </si>
  <si>
    <t>SOGGETTO IN REGIME FISCALE FORFETTARIO EX ART. 1 COMMI DA 111 A 113 LEGGE N. 208 DEL 2015 OPERAZIONE NON SOGGETTA A RITENUTA</t>
  </si>
  <si>
    <t>Z3926A7AAC</t>
  </si>
  <si>
    <t>GAIANI RAFFAELLA</t>
  </si>
  <si>
    <t>08389890016</t>
  </si>
  <si>
    <t>GNARFL79H70G64C</t>
  </si>
  <si>
    <t>21/08/2019</t>
  </si>
  <si>
    <t>10/08/2019</t>
  </si>
  <si>
    <t>31/07/2019</t>
  </si>
  <si>
    <t>E34/2019</t>
  </si>
  <si>
    <t>24/07/2019</t>
  </si>
  <si>
    <t>Lavori di Manutenzione Ordinaria del Territorio (PMO) - Manutenzione e regimazione acque lungo la strada comunale in Borgata Aiasse.  CIG Z1C257C712</t>
  </si>
  <si>
    <t>Z1C257C712</t>
  </si>
  <si>
    <t>Impresa Godino di Godino Roberto SRL</t>
  </si>
  <si>
    <t>09013110011</t>
  </si>
  <si>
    <t>23/08/2019</t>
  </si>
  <si>
    <t>402/FT</t>
  </si>
  <si>
    <t>19/07/2019</t>
  </si>
  <si>
    <t>Ft COMUNE DI MASSELLO</t>
  </si>
  <si>
    <t>WEIGMANN STUDIO LEGALE</t>
  </si>
  <si>
    <t>12007300010</t>
  </si>
  <si>
    <t>8A00463832</t>
  </si>
  <si>
    <t>4BIM 2019</t>
  </si>
  <si>
    <t>TELECOM ITALIA S.p.A. interventi imp. telefonici</t>
  </si>
  <si>
    <t>00488410010</t>
  </si>
  <si>
    <t>16/08/2019</t>
  </si>
  <si>
    <t>FATTPA 17_19</t>
  </si>
  <si>
    <t>Z462684B63</t>
  </si>
  <si>
    <t>13</t>
  </si>
  <si>
    <t>SERVIZIO DI GESTIONE E PIANIFICAZIONE DEI PATRIMONI FORESTALI. ATTIVITÀ DI GESTIONE DEI MESI DI GENNAIO - GIUGNO 2019. CONTRATTO REP 118 IN DATA 03/08/2017. QUOTA PARTE</t>
  </si>
  <si>
    <t>TERZOLO PAOLO</t>
  </si>
  <si>
    <t>06950230018</t>
  </si>
  <si>
    <t>TRZPMR58D17L219G</t>
  </si>
  <si>
    <t>12/08/2019</t>
  </si>
  <si>
    <t>09/19</t>
  </si>
  <si>
    <t>09/07/2019</t>
  </si>
  <si>
    <t>SERVIZIO DI GESTIONE PIANIFICAZIONE DEI PATRIMONI FORESTALI. ATTIVITÀ DI GESTIONE DEI MESI DI GENNAIO  GIUGNO 2019. CONTRATTO IN DATA 3 AGOSTO 2017 N. REP. 118. QUOTA PARTE</t>
  </si>
  <si>
    <t>IGHINA ANDREA</t>
  </si>
  <si>
    <t>08980110012</t>
  </si>
  <si>
    <t>GHNNDR76M12G674H</t>
  </si>
  <si>
    <t>09/09/2019</t>
  </si>
  <si>
    <t>03_PA</t>
  </si>
  <si>
    <t>SERVIZIO DI GESTIONE PIANIFICAZIONE DEI PATRIMONI FORESTALI.
ATTIVITA DI GESTIONE DEI MESI DI GENNAIO GIUGNO 2019. CONTRATTO IN DATA
03/08/2017 N.REP. 118. QUOTA PARTE.</t>
  </si>
  <si>
    <t>FABIO RIBOTTA</t>
  </si>
  <si>
    <t>11255690015</t>
  </si>
  <si>
    <t>RBTFBA90D06G674E</t>
  </si>
  <si>
    <t>13PA</t>
  </si>
  <si>
    <t>SERVIZIO DI GESTIONE PIANIFICAZIONE DEI PATRIMONI FORESTALI. ATTIVITÀ DI GESTIONE FORESTALE DEI MESI DI GENNAIO - GIUGNO 2019. CONTRATTO IN DATA 03/08/2017 N. REP. 118. QUOTA PARTE.</t>
  </si>
  <si>
    <t>11/07/2019</t>
  </si>
  <si>
    <t>FEDERICA BERGER</t>
  </si>
  <si>
    <t>10090540013</t>
  </si>
  <si>
    <t>BRGFRC79T60G674B</t>
  </si>
  <si>
    <t>42/2019</t>
  </si>
  <si>
    <t>COMPENSO RESPONSABILE PROTEZIONE DATI CIG ZD523CF0C9</t>
  </si>
  <si>
    <t>ZD523CF0C9</t>
  </si>
  <si>
    <t>17/07/2019</t>
  </si>
  <si>
    <t>Federica Bardinella</t>
  </si>
  <si>
    <t>09738800011</t>
  </si>
  <si>
    <t>BRDFRC79M61F335N</t>
  </si>
  <si>
    <t>28/P</t>
  </si>
  <si>
    <t>FATTURA P.A.</t>
  </si>
  <si>
    <t>Z1C25C9785</t>
  </si>
  <si>
    <t>VF - EDIL MATERIALI S.A.S.</t>
  </si>
  <si>
    <t>06574820012</t>
  </si>
  <si>
    <t>52</t>
  </si>
  <si>
    <t>Z14284034A</t>
  </si>
  <si>
    <t>BERTOLOTTO GEOM. GUIDO E ING. ROBERTO - ASSOCIAZIONE PROFESSIONALE</t>
  </si>
  <si>
    <t>08780900018</t>
  </si>
  <si>
    <t>29/08/2019</t>
  </si>
  <si>
    <t>6</t>
  </si>
  <si>
    <t>SERVIZIO DI GESTIONE E PIANIFICAZIONE DEI PATRIMONI FORESTALI. ATTIVITA' DI GESTIONE DEI MESI GENNAIO GIUGNO 2019 (CHISONE)CONTRATTO IN DATA 03/08/2017 N REP 118 QUOTA PARTE</t>
  </si>
  <si>
    <t>IGOR CICCONETTI</t>
  </si>
  <si>
    <t>08906440014</t>
  </si>
  <si>
    <t>11/08/2019</t>
  </si>
  <si>
    <t>E27/2019</t>
  </si>
  <si>
    <t>Lavori di manutenzione ordinaria del territorio (PMO) - Sistemazione di muri di sostegno lungo la strada Gran Didiero-Aiasse. CIG ZDD2343F51</t>
  </si>
  <si>
    <t>ZDD2343F51</t>
  </si>
  <si>
    <t>11/09/2019</t>
  </si>
  <si>
    <t>12/09/2019</t>
  </si>
  <si>
    <t>1930036148</t>
  </si>
  <si>
    <t>07/08/2019</t>
  </si>
  <si>
    <t>1900016706-PA</t>
  </si>
  <si>
    <t>06/08/2019</t>
  </si>
  <si>
    <t>Bolletta Servizio Idrico relativa al periodo 01/03/2019 - 30/06/2019</t>
  </si>
  <si>
    <t>10/09/2019</t>
  </si>
  <si>
    <t>1900016707-PA</t>
  </si>
  <si>
    <t>017279990201015</t>
  </si>
  <si>
    <t>Z7B27B1525</t>
  </si>
  <si>
    <t>06/09/2019</t>
  </si>
  <si>
    <t>017279990202015</t>
  </si>
  <si>
    <t>017279990203015</t>
  </si>
  <si>
    <t>017279990204015</t>
  </si>
  <si>
    <t>017279990205015</t>
  </si>
  <si>
    <t>14/08/2019</t>
  </si>
  <si>
    <t>01/PA</t>
  </si>
  <si>
    <t>PROGETTAZIONE DEFINTIVA, ESECUTIVA, DIREZIONE LAVORI, NONCHÉ LO SVOLGIMENTO DELLE ATTIVITÀ TECNICHE AMMINISTRATIVE CONNESSE LAVORI DI PIANI DI MANUTENZIONE ORDINARIA DEL TERRITORIO (PMO) - SISTEMAZI ONE MURI DI SOSTEGNO LUNGO LA STRADA GRAN DIDIERO-AIASSE</t>
  </si>
  <si>
    <t>CASELLA CHIARA</t>
  </si>
  <si>
    <t>08498910010</t>
  </si>
  <si>
    <t>CSLCHR76R46L219V</t>
  </si>
  <si>
    <t>03/09/2019</t>
  </si>
  <si>
    <t>136E</t>
  </si>
  <si>
    <t>15/08/2019</t>
  </si>
  <si>
    <t>Z2D26D6F4D</t>
  </si>
  <si>
    <t>B.G.R. ARCHITETTURA</t>
  </si>
  <si>
    <t>08768580014</t>
  </si>
  <si>
    <t>20/10/2019</t>
  </si>
  <si>
    <t>003049104790</t>
  </si>
  <si>
    <t>27</t>
  </si>
  <si>
    <t>PIANI DI MANUTENZIONE ORDINARIA DEL TERRITORIO (PMO) - MANUTENZIONE STRADE COMUNALI. AGGIUDICAZIONE LAVORI. (SCHEDA 7_010/17) - CIG. Z48281A3B0</t>
  </si>
  <si>
    <t>Z48281A3B0</t>
  </si>
  <si>
    <t>IL PUNTO VERDE SNC DEI F.LLI COMBA DAVIDE E SIMONE</t>
  </si>
  <si>
    <t>06419600017</t>
  </si>
  <si>
    <t>25/09/2019</t>
  </si>
  <si>
    <t>20/09/2019</t>
  </si>
  <si>
    <t>3PA</t>
  </si>
  <si>
    <t>Aggiudicazione lavori di manutenzione straordinaria e messa in sicurezza del fabbricato denominato "Friulana". CIG Z2027AB410</t>
  </si>
  <si>
    <t>Z2027AB410</t>
  </si>
  <si>
    <t>MC SAS DI COUTANDIN MASSIMO</t>
  </si>
  <si>
    <t>07808670017</t>
  </si>
  <si>
    <t>13/09/2019</t>
  </si>
  <si>
    <t>4PA</t>
  </si>
  <si>
    <t>017270800206025</t>
  </si>
  <si>
    <t>Z7027B151F</t>
  </si>
  <si>
    <t>017270800210619</t>
  </si>
  <si>
    <t>017271900205013</t>
  </si>
  <si>
    <t>28/08/2019</t>
  </si>
  <si>
    <t>1900017877-PA</t>
  </si>
  <si>
    <t>Bolletta Servizio Idrico relativa al periodo 16/05/2019 - 16/08/2019</t>
  </si>
  <si>
    <t>26/09/2019</t>
  </si>
  <si>
    <t>28/09/2019</t>
  </si>
  <si>
    <t>Manutenzione del manto di copertura del forno in borgata Roccias</t>
  </si>
  <si>
    <t>105561/3-2019</t>
  </si>
  <si>
    <t>30/09/2019</t>
  </si>
  <si>
    <t>003055847563</t>
  </si>
  <si>
    <t>07/09/2019</t>
  </si>
  <si>
    <t>23/09/2019</t>
  </si>
  <si>
    <t>1930041161</t>
  </si>
  <si>
    <t>04/09/2019</t>
  </si>
  <si>
    <t>2019/4588/2</t>
  </si>
  <si>
    <t>Vostro ordine mepa n. 2658778 del 28.12.2015; Fornitura software applicativo sotto riportato in licenza d'uso al Comune di Massello; Installazione e addestramento al personale</t>
  </si>
  <si>
    <t>Z3317D10BD</t>
  </si>
  <si>
    <t>SISCOM s.p.a. DI R. SEVEGA</t>
  </si>
  <si>
    <t>01778000040</t>
  </si>
  <si>
    <t>02/11/2019</t>
  </si>
  <si>
    <t>017270800206023</t>
  </si>
  <si>
    <t>10/04/2019</t>
  </si>
  <si>
    <t>11/10/2019</t>
  </si>
  <si>
    <t>12888000956</t>
  </si>
  <si>
    <t>Il Suo Codice Cliente B46499 La Matricola del Suo contatore 62454889 Periodo di riferimento 01 LUGLIO 2019 31 AGOSTO 2019 Scissione pag.ex Art17ter DPR633/72 -5,41</t>
  </si>
  <si>
    <t>31/10/2019</t>
  </si>
  <si>
    <t>8719270930</t>
  </si>
  <si>
    <t>Fattura Elettronica relativa all'Identificativo Rendiconto 2103246643</t>
  </si>
  <si>
    <t>Poste Italiane S.p.A.</t>
  </si>
  <si>
    <t>01114601006</t>
  </si>
  <si>
    <t>97103880585</t>
  </si>
  <si>
    <t>60</t>
  </si>
  <si>
    <t>05/09/2019</t>
  </si>
  <si>
    <t>U639/095567/19</t>
  </si>
  <si>
    <t>RIPARAZIONE SINISTRO N. 1-8001-2019-0269533</t>
  </si>
  <si>
    <t>APB CAR SERVICE S.r.l.</t>
  </si>
  <si>
    <t>03740811207</t>
  </si>
  <si>
    <t>08027760019</t>
  </si>
  <si>
    <t>25/10/2019</t>
  </si>
  <si>
    <t>0017270800210613</t>
  </si>
  <si>
    <t>09/08/2015</t>
  </si>
  <si>
    <t>Fattura Fornitore n. 0017270800210613 del 09/08/2015</t>
  </si>
  <si>
    <t>ZBA1E2C728</t>
  </si>
  <si>
    <t>29/04/2015</t>
  </si>
  <si>
    <t>ENEL SERVIZIO ELETTRICO SPA</t>
  </si>
  <si>
    <t>29/05/2015</t>
  </si>
  <si>
    <t>0017279990205018</t>
  </si>
  <si>
    <t>04/08/2015</t>
  </si>
  <si>
    <t>ASSUNZIONE IMPEGNO DI SPESA PER  ENERGIA ELETTRICA</t>
  </si>
  <si>
    <t>26/10/2019</t>
  </si>
  <si>
    <t>017271900205012</t>
  </si>
  <si>
    <t>IMPEGNO PER SPESE ENERGIA ELETTRICA</t>
  </si>
  <si>
    <t>017270800210612</t>
  </si>
  <si>
    <t>Z231E2C5AD</t>
  </si>
  <si>
    <t>10/02/2017</t>
  </si>
  <si>
    <t>ASSUNZIONE IMPEGNO DI SEPSA PER FORNITURA ENERGIA ELETTRICA ANNO 2018 - ILLUMINAZIONE PUBBLICA E ILLUMINAZIONE IMMOBILI COMUNALI</t>
  </si>
  <si>
    <t>8 PA</t>
  </si>
  <si>
    <t>18/09/2018</t>
  </si>
  <si>
    <t>SERVIZIO DI GESTIONE PIANIFICAZIONE DEI PATRIMONI FORESTALI. ATTIVITA' DI GESTIONE DEI MESI DI GENNAIO GIUGNO 2018 (CHISONE) CONTRATTO IN DATA 03/08/2017 N REP 118. QUOTA PARTE</t>
  </si>
  <si>
    <t>6597837355</t>
  </si>
  <si>
    <t>19/09/2018</t>
  </si>
  <si>
    <t>01727999020201A</t>
  </si>
  <si>
    <t>27/01/2017</t>
  </si>
  <si>
    <t>01/02/2017</t>
  </si>
  <si>
    <t>03/03/2017</t>
  </si>
  <si>
    <t>01727999020301A</t>
  </si>
  <si>
    <t>01727999020401A</t>
  </si>
  <si>
    <t>01727999020501A</t>
  </si>
  <si>
    <t>01/06/2018</t>
  </si>
  <si>
    <t>05/06/2018</t>
  </si>
  <si>
    <t>05/07/2018</t>
  </si>
  <si>
    <t>017270800206026</t>
  </si>
  <si>
    <t>19/06/2018</t>
  </si>
  <si>
    <t>20/06/2018</t>
  </si>
  <si>
    <t>20/07/2018</t>
  </si>
  <si>
    <t>017271900205014</t>
  </si>
  <si>
    <t>017270800206027</t>
  </si>
  <si>
    <t>26/06/2018</t>
  </si>
  <si>
    <t>28/06/2018</t>
  </si>
  <si>
    <t>28/07/2018</t>
  </si>
  <si>
    <t>017271900205015</t>
  </si>
  <si>
    <t>01727990202017</t>
  </si>
  <si>
    <t>04/12/2016</t>
  </si>
  <si>
    <t>017279990201017</t>
  </si>
  <si>
    <t>017279990205017</t>
  </si>
  <si>
    <t>017279990204017</t>
  </si>
  <si>
    <t>017279990205016</t>
  </si>
  <si>
    <t>03/10/2016</t>
  </si>
  <si>
    <t>TOTALI FATTURE:</t>
  </si>
  <si>
    <t>IND. TEMPESTIVITA' FATTURE:</t>
  </si>
  <si>
    <t>Tempestività dei Pagamenti - Elenco Mandati senza Fatture - Periodo 01/07/2019 - 30/09/2019</t>
  </si>
  <si>
    <t>SALDO FATTURA 1730026842 DEL 31.05.2017</t>
  </si>
  <si>
    <t>TESORERIA COMUNALE</t>
  </si>
  <si>
    <t>COMMISSIONI SU PAGAMENTI CASSA DEPOSITI E PRESTITI</t>
  </si>
  <si>
    <t>PONS MARCO</t>
  </si>
  <si>
    <t>CONTRIBUTO PER MIGLIORAMENTO PUNTI ABBEVERATA, LAVATOI ETC. - PONS CLAUDINE 2.043,50 - NADIR LONG 1.025,00 - PONS MARCO 764,03</t>
  </si>
  <si>
    <t>LONG NADIR</t>
  </si>
  <si>
    <t>CONTRIBUTO PER MIGLIORAMENTO PUNTI ABBEVERATA, LAVATOI ETC.</t>
  </si>
  <si>
    <t>REGIONE PIEMONTE (I.R.A.P.)</t>
  </si>
  <si>
    <t>IRAP SU STIPENDI ANNO 2019 DIPENDENTE COMUNALE LUGLIO 2019</t>
  </si>
  <si>
    <t>CASSA DEPOSITI E PRESTITI C/C 29814</t>
  </si>
  <si>
    <t>PAGAMENTO ADUE B2B            COD DISP 011906190VDW51 NOME  CASSA DEPOSITI E PRESTITI SPA</t>
  </si>
  <si>
    <t>CASSA DEPOSITI E PRESTITI C/C 20134 - mef</t>
  </si>
  <si>
    <t>PAGAMENTO ADUE B2B            COD DISP 011906190VDW4Y NOME  CASSA DEPOSITI E PRESTITI SPA</t>
  </si>
  <si>
    <t>IRAP SU STIPENDI ANNO 2019 DIPENDENTE COMUNALE AGOSTO 2019</t>
  </si>
  <si>
    <t>AGENZIA DELLE ENTRATE</t>
  </si>
  <si>
    <t>Annualità successiva contratto affitto Foresteria.</t>
  </si>
  <si>
    <t>COMUNE DI SAN GERMANO CHISONE</t>
  </si>
  <si>
    <t>RIMBORSO SPESE ANTICIPATE DAL COMUNE DI  SAN GERMANO CHISONE PER ADESIONE AL SERVIZIO OMNIA MODULISTICA ON LINE AREA TECNICA</t>
  </si>
  <si>
    <t>ALLEANZA NELLE ALPI</t>
  </si>
  <si>
    <t>ALLEANZA NELLE ALPI -  IMPEGNO DI SPESA QUOTA DI ADESIONE ANNO 2019</t>
  </si>
  <si>
    <t>CONSORZIO ACEA PINEROLESE</t>
  </si>
  <si>
    <t>VS NOTA N. 531/2019 LUGLIO 2019_CIG Z4C27B1539</t>
  </si>
  <si>
    <t>Z4C27B1539</t>
  </si>
  <si>
    <t>OBIALERO STEFANIA pronta cassa</t>
  </si>
  <si>
    <t>REINTEGRO ECONOMATO - LIQUIDAZIONE BUONI N. 35, 36, 37 E 38</t>
  </si>
  <si>
    <t>R.T. SM06_2019 GIUGNO CIG Z4C27B1539</t>
  </si>
  <si>
    <t>VS SOLLECITO CB0DWPC PROT. 1064083 DEL 27.08.2019</t>
  </si>
  <si>
    <t>Pagamento Fatt. n. 27 del 21/08/2019 - PIANI DI MANUTENZIONE ORDINARIA DEL TERRITORIO (PMO) - MANUTENZIONE STRADE COMUNALI. AGGIUDICAZIONE LAVORI. (SCHEDA 7_010/17) - CIG. Z48281A3B0 ANNULLATO</t>
  </si>
  <si>
    <t>Pagamento Fatt. n. 60 del 05/09/2019</t>
  </si>
  <si>
    <t>IRAP SU STIPENDI ANNO 2019 DIPENDENTE COMUNALE SETTEMBRE 2019</t>
  </si>
  <si>
    <t>PONS CLAUDINE</t>
  </si>
  <si>
    <t>SALDO FATTURA 017271900205013 DEL 10.02.2017</t>
  </si>
  <si>
    <t>TOTALI MANDATI:</t>
  </si>
  <si>
    <t>IND. TEMPESTIVITA' MANDATI:</t>
  </si>
  <si>
    <t>TOTALI FINALI</t>
  </si>
  <si>
    <t>IND. TEMPESTIVITA' FINALE:</t>
  </si>
</sst>
</file>

<file path=xl/styles.xml><?xml version="1.0" encoding="utf-8"?>
<styleSheet xmlns="http://schemas.openxmlformats.org/spreadsheetml/2006/main">
  <fonts count="32">
    <font>
      <sz val="10"/>
      <name val="Arial"/>
    </font>
    <font>
      <b/>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sz val="10"/>
      <color indexed="8"/>
      <name val="Arial"/>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sz val="16"/>
      <color indexed="8"/>
      <name val="Calibri"/>
      <family val="2"/>
    </font>
    <font>
      <sz val="9"/>
      <color indexed="8"/>
      <name val="Calibri"/>
      <family val="2"/>
    </font>
    <font>
      <b/>
      <sz val="16"/>
      <name val="Calibri"/>
      <family val="2"/>
    </font>
    <font>
      <sz val="16"/>
      <name val="Calibri"/>
      <family val="2"/>
    </font>
    <font>
      <b/>
      <sz val="11"/>
      <name val="Calibri"/>
      <family val="2"/>
    </font>
    <font>
      <sz val="11"/>
      <name val="Calibri"/>
      <family val="2"/>
    </font>
    <font>
      <sz val="8"/>
      <color indexed="8"/>
      <name val="Calibri"/>
      <family val="2"/>
    </font>
    <font>
      <b/>
      <sz val="9"/>
      <name val="Arial"/>
      <family val="2"/>
    </font>
    <font>
      <sz val="9"/>
      <name val="Arial"/>
      <family val="2"/>
    </font>
    <font>
      <b/>
      <sz val="9"/>
      <color indexed="8"/>
      <name val="Arial"/>
      <family val="2"/>
    </font>
    <font>
      <b/>
      <sz val="9"/>
      <color indexed="8"/>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2"/>
        <bgColor indexed="0"/>
      </patternFill>
    </fill>
    <fill>
      <patternFill patternType="solid">
        <fgColor indexed="42"/>
        <bgColor indexed="0"/>
      </patternFill>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theme="0" tint="-0.249977111117893"/>
        <bgColor indexed="0"/>
      </patternFill>
    </fill>
    <fill>
      <patternFill patternType="solid">
        <fgColor theme="0"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17" borderId="3" applyNumberFormat="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7" fillId="7" borderId="1" applyNumberFormat="0" applyAlignment="0" applyProtection="0"/>
    <xf numFmtId="0" fontId="8" fillId="22" borderId="0" applyNumberFormat="0" applyBorder="0" applyAlignment="0" applyProtection="0"/>
    <xf numFmtId="0" fontId="2" fillId="0" borderId="0"/>
    <xf numFmtId="0" fontId="9" fillId="0" borderId="0"/>
    <xf numFmtId="0" fontId="10"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 borderId="0" applyNumberFormat="0" applyBorder="0" applyAlignment="0" applyProtection="0"/>
    <xf numFmtId="0" fontId="20" fillId="4" borderId="0" applyNumberFormat="0" applyBorder="0" applyAlignment="0" applyProtection="0"/>
  </cellStyleXfs>
  <cellXfs count="226">
    <xf numFmtId="0" fontId="0" fillId="0" borderId="0" xfId="0"/>
    <xf numFmtId="4" fontId="0" fillId="0" borderId="0" xfId="0" applyNumberFormat="1" applyAlignment="1">
      <alignment horizontal="right"/>
    </xf>
    <xf numFmtId="4" fontId="1" fillId="0" borderId="0" xfId="0" applyNumberFormat="1" applyFont="1" applyAlignment="1">
      <alignment horizontal="right"/>
    </xf>
    <xf numFmtId="49" fontId="0" fillId="0" borderId="0" xfId="0" applyNumberFormat="1" applyAlignment="1">
      <alignment horizontal="center"/>
    </xf>
    <xf numFmtId="49" fontId="0" fillId="0" borderId="0" xfId="0" applyNumberFormat="1" applyAlignment="1"/>
    <xf numFmtId="49" fontId="0" fillId="0" borderId="0" xfId="0" applyNumberFormat="1" applyAlignment="1">
      <alignment horizontal="left"/>
    </xf>
    <xf numFmtId="49" fontId="1" fillId="0" borderId="0" xfId="0" applyNumberFormat="1" applyFont="1" applyAlignment="1">
      <alignment horizontal="right"/>
    </xf>
    <xf numFmtId="0" fontId="0" fillId="0" borderId="0" xfId="0" applyAlignment="1" applyProtection="1">
      <alignment horizontal="center"/>
      <protection locked="0"/>
    </xf>
    <xf numFmtId="49" fontId="1" fillId="24" borderId="10" xfId="0" applyNumberFormat="1" applyFont="1" applyFill="1" applyBorder="1" applyAlignment="1">
      <alignment horizontal="center" wrapText="1" shrinkToFit="1"/>
    </xf>
    <xf numFmtId="49" fontId="1" fillId="24" borderId="10" xfId="0" applyNumberFormat="1" applyFont="1" applyFill="1" applyBorder="1" applyAlignment="1">
      <alignment horizontal="left"/>
    </xf>
    <xf numFmtId="49" fontId="1" fillId="24" borderId="10" xfId="0" applyNumberFormat="1" applyFont="1" applyFill="1" applyBorder="1" applyAlignment="1">
      <alignment horizontal="left" wrapText="1" shrinkToFit="1"/>
    </xf>
    <xf numFmtId="0" fontId="1" fillId="24" borderId="10" xfId="0" applyFont="1" applyFill="1" applyBorder="1"/>
    <xf numFmtId="0" fontId="1" fillId="24" borderId="10" xfId="0" applyNumberFormat="1" applyFont="1" applyFill="1" applyBorder="1" applyAlignment="1">
      <alignment horizontal="right" wrapText="1" shrinkToFit="1"/>
    </xf>
    <xf numFmtId="0" fontId="1" fillId="24" borderId="10" xfId="0" applyFont="1" applyFill="1" applyBorder="1" applyAlignment="1" applyProtection="1">
      <alignment horizontal="center"/>
    </xf>
    <xf numFmtId="0" fontId="0" fillId="0" borderId="0" xfId="0" applyFill="1" applyAlignment="1" applyProtection="1">
      <alignment horizontal="center"/>
      <protection locked="0"/>
    </xf>
    <xf numFmtId="0" fontId="18" fillId="0" borderId="0" xfId="30" applyNumberFormat="1" applyFont="1" applyBorder="1" applyAlignment="1">
      <alignment horizontal="center" vertical="center"/>
    </xf>
    <xf numFmtId="0" fontId="21" fillId="0" borderId="11" xfId="30" applyNumberFormat="1" applyFont="1" applyFill="1" applyBorder="1" applyAlignment="1">
      <alignment horizontal="center" vertical="center"/>
    </xf>
    <xf numFmtId="0" fontId="21" fillId="0" borderId="0" xfId="30" applyNumberFormat="1" applyFont="1" applyFill="1" applyBorder="1" applyAlignment="1">
      <alignment horizontal="center" vertical="center"/>
    </xf>
    <xf numFmtId="49" fontId="21" fillId="0" borderId="0" xfId="30" applyNumberFormat="1" applyFont="1" applyFill="1" applyBorder="1" applyAlignment="1">
      <alignment horizontal="center" vertical="center"/>
    </xf>
    <xf numFmtId="0" fontId="21" fillId="0" borderId="0" xfId="30" applyNumberFormat="1" applyFont="1" applyFill="1" applyBorder="1" applyAlignment="1">
      <alignment horizontal="left" vertical="center"/>
    </xf>
    <xf numFmtId="4" fontId="21" fillId="0" borderId="0" xfId="30" applyNumberFormat="1" applyFont="1" applyFill="1" applyBorder="1" applyAlignment="1">
      <alignment horizontal="right" vertical="center"/>
    </xf>
    <xf numFmtId="49" fontId="21" fillId="0" borderId="0" xfId="30" applyNumberFormat="1" applyFont="1" applyFill="1" applyBorder="1" applyAlignment="1" applyProtection="1">
      <alignment horizontal="center" vertical="center"/>
    </xf>
    <xf numFmtId="3" fontId="21" fillId="0" borderId="0" xfId="30" applyNumberFormat="1" applyFont="1" applyFill="1" applyBorder="1" applyAlignment="1">
      <alignment horizontal="right" vertical="center"/>
    </xf>
    <xf numFmtId="3" fontId="21" fillId="0" borderId="0" xfId="30" applyNumberFormat="1" applyFont="1" applyFill="1" applyBorder="1" applyAlignment="1">
      <alignment horizontal="center" vertical="center"/>
    </xf>
    <xf numFmtId="3" fontId="18" fillId="0" borderId="0" xfId="30" applyNumberFormat="1" applyFont="1" applyFill="1" applyBorder="1" applyAlignment="1">
      <alignment horizontal="center" vertical="center"/>
    </xf>
    <xf numFmtId="3" fontId="18" fillId="0" borderId="0" xfId="30" applyNumberFormat="1" applyFont="1" applyFill="1" applyBorder="1" applyAlignment="1">
      <alignment horizontal="right" vertical="center"/>
    </xf>
    <xf numFmtId="0" fontId="18" fillId="0" borderId="0" xfId="30" applyNumberFormat="1" applyFont="1" applyFill="1" applyBorder="1" applyAlignment="1">
      <alignment horizontal="center" vertical="center"/>
    </xf>
    <xf numFmtId="0" fontId="18" fillId="0" borderId="12" xfId="30" applyNumberFormat="1" applyFont="1" applyBorder="1" applyAlignment="1">
      <alignment horizontal="center" vertical="center"/>
    </xf>
    <xf numFmtId="0" fontId="18" fillId="0" borderId="13" xfId="30" applyNumberFormat="1" applyFont="1" applyBorder="1" applyAlignment="1">
      <alignment horizontal="center" vertical="center"/>
    </xf>
    <xf numFmtId="49" fontId="18" fillId="0" borderId="13" xfId="30" applyNumberFormat="1" applyFont="1" applyBorder="1" applyAlignment="1">
      <alignment horizontal="center" vertical="center"/>
    </xf>
    <xf numFmtId="0" fontId="18" fillId="0" borderId="13" xfId="30" applyNumberFormat="1" applyFont="1" applyBorder="1" applyAlignment="1">
      <alignment horizontal="left" vertical="center"/>
    </xf>
    <xf numFmtId="4" fontId="18" fillId="0" borderId="13" xfId="30" applyNumberFormat="1" applyFont="1" applyBorder="1" applyAlignment="1">
      <alignment horizontal="right" vertical="center"/>
    </xf>
    <xf numFmtId="3" fontId="2" fillId="0" borderId="14" xfId="30" applyNumberFormat="1" applyFont="1" applyBorder="1" applyAlignment="1" applyProtection="1">
      <alignment horizontal="right" vertical="center"/>
      <protection locked="0"/>
    </xf>
    <xf numFmtId="0" fontId="2" fillId="0" borderId="0" xfId="30" applyNumberFormat="1" applyBorder="1" applyAlignment="1">
      <alignment horizontal="center" vertical="center"/>
    </xf>
    <xf numFmtId="49" fontId="2" fillId="0" borderId="0" xfId="30" applyNumberFormat="1" applyBorder="1" applyAlignment="1">
      <alignment horizontal="center" vertical="center"/>
    </xf>
    <xf numFmtId="0" fontId="2" fillId="0" borderId="0" xfId="30" applyNumberFormat="1" applyBorder="1" applyAlignment="1">
      <alignment horizontal="left" vertical="center"/>
    </xf>
    <xf numFmtId="4" fontId="2" fillId="0" borderId="0" xfId="30" applyNumberFormat="1" applyBorder="1" applyAlignment="1">
      <alignment horizontal="right" vertical="center"/>
    </xf>
    <xf numFmtId="49" fontId="2" fillId="0" borderId="0" xfId="30" applyNumberFormat="1" applyBorder="1" applyAlignment="1" applyProtection="1">
      <alignment horizontal="center" vertical="center"/>
      <protection locked="0"/>
    </xf>
    <xf numFmtId="3" fontId="2" fillId="0" borderId="0" xfId="30" applyNumberFormat="1" applyBorder="1" applyAlignment="1">
      <alignment horizontal="right" vertical="center"/>
    </xf>
    <xf numFmtId="3" fontId="2" fillId="0" borderId="0" xfId="30" applyNumberFormat="1" applyBorder="1" applyAlignment="1">
      <alignment horizontal="center" vertical="center"/>
    </xf>
    <xf numFmtId="3" fontId="2" fillId="0" borderId="0" xfId="30" applyNumberFormat="1" applyFill="1" applyBorder="1" applyAlignment="1">
      <alignment horizontal="center" vertical="center"/>
    </xf>
    <xf numFmtId="0" fontId="2" fillId="0" borderId="0" xfId="30" applyNumberFormat="1" applyFill="1" applyBorder="1" applyAlignment="1">
      <alignment horizontal="center" vertical="center"/>
    </xf>
    <xf numFmtId="0" fontId="22" fillId="0" borderId="0" xfId="30" applyNumberFormat="1" applyFont="1" applyBorder="1" applyAlignment="1">
      <alignment horizontal="center" vertical="center"/>
    </xf>
    <xf numFmtId="49" fontId="22" fillId="0" borderId="0" xfId="30" applyNumberFormat="1" applyFont="1" applyBorder="1" applyAlignment="1">
      <alignment horizontal="center" vertical="center"/>
    </xf>
    <xf numFmtId="0" fontId="22" fillId="0" borderId="0" xfId="30" applyNumberFormat="1" applyFont="1" applyBorder="1" applyAlignment="1">
      <alignment horizontal="left" vertical="center"/>
    </xf>
    <xf numFmtId="4" fontId="22" fillId="0" borderId="0" xfId="30" applyNumberFormat="1" applyFont="1" applyBorder="1" applyAlignment="1">
      <alignment horizontal="right" vertical="center"/>
    </xf>
    <xf numFmtId="0" fontId="22" fillId="0" borderId="0" xfId="31" applyNumberFormat="1" applyFont="1" applyFill="1" applyBorder="1" applyAlignment="1">
      <alignment horizontal="center" vertical="center" wrapText="1"/>
    </xf>
    <xf numFmtId="49" fontId="22" fillId="0" borderId="0" xfId="30" applyNumberFormat="1" applyFont="1" applyBorder="1" applyAlignment="1" applyProtection="1">
      <alignment horizontal="center" vertical="center"/>
      <protection locked="0"/>
    </xf>
    <xf numFmtId="3" fontId="22" fillId="0" borderId="0" xfId="30" applyNumberFormat="1" applyFont="1" applyBorder="1" applyAlignment="1">
      <alignment horizontal="right" vertical="center"/>
    </xf>
    <xf numFmtId="3" fontId="22" fillId="0" borderId="0" xfId="30" applyNumberFormat="1" applyFont="1" applyFill="1" applyBorder="1" applyAlignment="1">
      <alignment horizontal="center" vertical="center"/>
    </xf>
    <xf numFmtId="3" fontId="22" fillId="0" borderId="0" xfId="30" applyNumberFormat="1" applyFont="1" applyBorder="1" applyAlignment="1">
      <alignment horizontal="center" vertical="center"/>
    </xf>
    <xf numFmtId="0" fontId="22" fillId="25" borderId="14" xfId="31" applyNumberFormat="1" applyFont="1" applyFill="1" applyBorder="1" applyAlignment="1">
      <alignment horizontal="center" vertical="center"/>
    </xf>
    <xf numFmtId="49" fontId="22" fillId="26" borderId="15" xfId="31" applyNumberFormat="1" applyFont="1" applyFill="1" applyBorder="1" applyAlignment="1" applyProtection="1">
      <alignment horizontal="center" vertical="center"/>
    </xf>
    <xf numFmtId="49" fontId="22" fillId="25" borderId="14" xfId="31" applyNumberFormat="1" applyFont="1" applyFill="1" applyBorder="1" applyAlignment="1">
      <alignment horizontal="center" vertical="center"/>
    </xf>
    <xf numFmtId="4" fontId="22" fillId="25" borderId="14" xfId="31" applyNumberFormat="1" applyFont="1" applyFill="1" applyBorder="1" applyAlignment="1">
      <alignment horizontal="center" vertical="center"/>
    </xf>
    <xf numFmtId="49" fontId="22" fillId="24" borderId="14" xfId="30" applyNumberFormat="1" applyFont="1" applyFill="1" applyBorder="1" applyAlignment="1" applyProtection="1">
      <alignment horizontal="center" vertical="center"/>
    </xf>
    <xf numFmtId="3" fontId="22" fillId="27" borderId="14" xfId="30" applyNumberFormat="1" applyFont="1" applyFill="1" applyBorder="1" applyAlignment="1">
      <alignment horizontal="center" vertical="center"/>
    </xf>
    <xf numFmtId="49" fontId="22" fillId="0" borderId="0" xfId="31" applyNumberFormat="1" applyFont="1" applyFill="1" applyBorder="1" applyAlignment="1">
      <alignment horizontal="center" vertical="center" wrapText="1"/>
    </xf>
    <xf numFmtId="0" fontId="18" fillId="0" borderId="14" xfId="30" applyNumberFormat="1" applyFont="1" applyBorder="1" applyAlignment="1">
      <alignment horizontal="center" vertical="center"/>
    </xf>
    <xf numFmtId="3" fontId="22" fillId="0" borderId="0" xfId="30" applyNumberFormat="1" applyFont="1" applyBorder="1" applyAlignment="1" applyProtection="1">
      <alignment horizontal="center" vertical="center"/>
      <protection locked="0"/>
    </xf>
    <xf numFmtId="49" fontId="22" fillId="0" borderId="0" xfId="30" applyNumberFormat="1" applyFont="1" applyBorder="1" applyAlignment="1">
      <alignment horizontal="left" vertical="center"/>
    </xf>
    <xf numFmtId="0" fontId="1" fillId="24" borderId="10" xfId="0" applyFont="1" applyFill="1" applyBorder="1" applyAlignment="1">
      <alignment wrapText="1" shrinkToFit="1"/>
    </xf>
    <xf numFmtId="0" fontId="0" fillId="0" borderId="0" xfId="0" applyAlignment="1">
      <alignment horizontal="center" vertical="center"/>
    </xf>
    <xf numFmtId="49" fontId="27" fillId="24" borderId="14" xfId="30" applyNumberFormat="1" applyFont="1" applyFill="1" applyBorder="1" applyAlignment="1" applyProtection="1">
      <alignment horizontal="center" vertical="center" wrapText="1" shrinkToFit="1"/>
    </xf>
    <xf numFmtId="49" fontId="28" fillId="24" borderId="10" xfId="0" applyNumberFormat="1" applyFont="1" applyFill="1" applyBorder="1" applyAlignment="1">
      <alignment horizontal="center" vertical="center" wrapText="1" shrinkToFit="1"/>
    </xf>
    <xf numFmtId="49" fontId="23" fillId="0" borderId="16" xfId="0" applyNumberFormat="1" applyFont="1" applyFill="1" applyBorder="1" applyAlignment="1">
      <alignment horizontal="center"/>
    </xf>
    <xf numFmtId="0" fontId="0" fillId="0" borderId="0" xfId="0" applyFill="1" applyAlignment="1"/>
    <xf numFmtId="0" fontId="0" fillId="0" borderId="17" xfId="0" applyFill="1" applyBorder="1" applyAlignment="1"/>
    <xf numFmtId="49" fontId="28" fillId="24" borderId="10" xfId="0" applyNumberFormat="1" applyFont="1" applyFill="1" applyBorder="1" applyAlignment="1">
      <alignment horizontal="center" vertical="center"/>
    </xf>
    <xf numFmtId="0" fontId="28" fillId="24" borderId="10" xfId="0" applyFont="1" applyFill="1" applyBorder="1" applyAlignment="1">
      <alignment horizontal="center" vertical="center" wrapText="1" shrinkToFit="1"/>
    </xf>
    <xf numFmtId="0" fontId="28" fillId="24" borderId="10" xfId="0" applyFont="1" applyFill="1" applyBorder="1" applyAlignment="1">
      <alignment horizontal="center" vertical="center"/>
    </xf>
    <xf numFmtId="0" fontId="28" fillId="24" borderId="10" xfId="0" applyNumberFormat="1" applyFont="1" applyFill="1" applyBorder="1" applyAlignment="1">
      <alignment horizontal="center" vertical="center" wrapText="1" shrinkToFit="1"/>
    </xf>
    <xf numFmtId="49" fontId="30" fillId="24" borderId="10" xfId="30" applyNumberFormat="1" applyFont="1" applyFill="1" applyBorder="1" applyAlignment="1" applyProtection="1">
      <alignment horizontal="center" vertical="center" wrapText="1" shrinkToFit="1"/>
    </xf>
    <xf numFmtId="49" fontId="30" fillId="24" borderId="10" xfId="30" applyNumberFormat="1" applyFont="1" applyFill="1" applyBorder="1" applyAlignment="1" applyProtection="1">
      <alignment horizontal="center" vertical="center"/>
    </xf>
    <xf numFmtId="3" fontId="30" fillId="27" borderId="10" xfId="30" applyNumberFormat="1" applyFont="1" applyFill="1" applyBorder="1" applyAlignment="1">
      <alignment horizontal="center" vertical="center" wrapText="1" shrinkToFit="1"/>
    </xf>
    <xf numFmtId="49" fontId="29" fillId="0" borderId="0" xfId="0" applyNumberFormat="1" applyFont="1" applyAlignment="1">
      <alignment horizontal="center"/>
    </xf>
    <xf numFmtId="49" fontId="29" fillId="0" borderId="0" xfId="0" applyNumberFormat="1" applyFont="1" applyAlignment="1"/>
    <xf numFmtId="49" fontId="29" fillId="0" borderId="0" xfId="0" applyNumberFormat="1" applyFont="1" applyAlignment="1">
      <alignment horizontal="left"/>
    </xf>
    <xf numFmtId="0" fontId="29" fillId="0" borderId="0" xfId="0" applyFont="1"/>
    <xf numFmtId="4" fontId="29" fillId="0" borderId="0" xfId="0" applyNumberFormat="1" applyFont="1" applyAlignment="1">
      <alignment horizontal="right"/>
    </xf>
    <xf numFmtId="3" fontId="29" fillId="0" borderId="0" xfId="0" applyNumberFormat="1" applyFont="1"/>
    <xf numFmtId="0" fontId="29" fillId="0" borderId="0" xfId="0" applyFont="1" applyProtection="1">
      <protection locked="0"/>
    </xf>
    <xf numFmtId="49" fontId="29" fillId="0" borderId="0" xfId="0" applyNumberFormat="1" applyFont="1" applyProtection="1">
      <protection locked="0"/>
    </xf>
    <xf numFmtId="3" fontId="29" fillId="0" borderId="0" xfId="0" applyNumberFormat="1" applyFont="1" applyProtection="1">
      <protection locked="0"/>
    </xf>
    <xf numFmtId="3" fontId="2" fillId="0" borderId="18" xfId="30" applyNumberFormat="1" applyFont="1" applyBorder="1" applyAlignment="1" applyProtection="1">
      <alignment horizontal="right" vertical="center"/>
      <protection locked="0"/>
    </xf>
    <xf numFmtId="0" fontId="0" fillId="0" borderId="0" xfId="0" applyAlignment="1">
      <alignment horizontal="center"/>
    </xf>
    <xf numFmtId="0" fontId="0" fillId="0" borderId="0" xfId="0" applyFill="1" applyAlignment="1">
      <alignment horizontal="center"/>
    </xf>
    <xf numFmtId="0" fontId="29" fillId="0" borderId="0" xfId="0" applyFont="1" applyAlignment="1" applyProtection="1">
      <alignment horizontal="center"/>
      <protection locked="0"/>
    </xf>
    <xf numFmtId="49" fontId="29" fillId="0" borderId="0" xfId="0" applyNumberFormat="1" applyFont="1" applyAlignment="1" applyProtection="1">
      <alignment horizontal="center"/>
      <protection locked="0"/>
    </xf>
    <xf numFmtId="3" fontId="29" fillId="0" borderId="0" xfId="0" applyNumberFormat="1" applyFont="1" applyAlignment="1">
      <alignment horizontal="center"/>
    </xf>
    <xf numFmtId="0" fontId="18" fillId="0" borderId="0" xfId="30" applyNumberFormat="1" applyFont="1" applyBorder="1" applyAlignment="1" applyProtection="1">
      <alignment horizontal="center" vertical="center"/>
    </xf>
    <xf numFmtId="0" fontId="21" fillId="0" borderId="11" xfId="30" applyNumberFormat="1" applyFont="1" applyFill="1" applyBorder="1" applyAlignment="1" applyProtection="1">
      <alignment horizontal="center" vertical="center"/>
    </xf>
    <xf numFmtId="0" fontId="21" fillId="0" borderId="0" xfId="30" applyNumberFormat="1" applyFont="1" applyFill="1" applyBorder="1" applyAlignment="1" applyProtection="1">
      <alignment horizontal="center" vertical="center"/>
    </xf>
    <xf numFmtId="0" fontId="21" fillId="0" borderId="0" xfId="30" applyNumberFormat="1" applyFont="1" applyFill="1" applyBorder="1" applyAlignment="1" applyProtection="1">
      <alignment horizontal="left" vertical="center"/>
    </xf>
    <xf numFmtId="4" fontId="21" fillId="0" borderId="0" xfId="30" applyNumberFormat="1" applyFont="1" applyFill="1" applyBorder="1" applyAlignment="1" applyProtection="1">
      <alignment horizontal="right" vertical="center"/>
    </xf>
    <xf numFmtId="3" fontId="21" fillId="0" borderId="0" xfId="30" applyNumberFormat="1" applyFont="1" applyFill="1" applyBorder="1" applyAlignment="1" applyProtection="1">
      <alignment horizontal="center" vertical="center"/>
    </xf>
    <xf numFmtId="3" fontId="18" fillId="0" borderId="0" xfId="30" applyNumberFormat="1" applyFont="1" applyFill="1" applyBorder="1" applyAlignment="1" applyProtection="1">
      <alignment horizontal="center" vertical="center"/>
    </xf>
    <xf numFmtId="0" fontId="18" fillId="0" borderId="0" xfId="30" applyNumberFormat="1" applyFont="1" applyFill="1" applyBorder="1" applyAlignment="1" applyProtection="1">
      <alignment horizontal="center" vertical="center"/>
    </xf>
    <xf numFmtId="0" fontId="18" fillId="0" borderId="12" xfId="30" applyNumberFormat="1" applyFont="1" applyBorder="1" applyAlignment="1" applyProtection="1">
      <alignment horizontal="center" vertical="center"/>
    </xf>
    <xf numFmtId="0" fontId="18" fillId="0" borderId="13" xfId="30" applyNumberFormat="1" applyFont="1" applyBorder="1" applyAlignment="1" applyProtection="1">
      <alignment horizontal="center" vertical="center"/>
    </xf>
    <xf numFmtId="49" fontId="18" fillId="0" borderId="13" xfId="30" applyNumberFormat="1" applyFont="1" applyBorder="1" applyAlignment="1" applyProtection="1">
      <alignment horizontal="center" vertical="center"/>
    </xf>
    <xf numFmtId="0" fontId="18" fillId="0" borderId="13" xfId="30" applyNumberFormat="1" applyFont="1" applyBorder="1" applyAlignment="1" applyProtection="1">
      <alignment horizontal="left" vertical="center"/>
    </xf>
    <xf numFmtId="4" fontId="18" fillId="0" borderId="13" xfId="30" applyNumberFormat="1" applyFont="1" applyBorder="1" applyAlignment="1" applyProtection="1">
      <alignment horizontal="right" vertical="center"/>
    </xf>
    <xf numFmtId="0" fontId="18" fillId="0" borderId="14" xfId="30" applyNumberFormat="1" applyFont="1" applyBorder="1" applyAlignment="1" applyProtection="1">
      <alignment horizontal="center" vertical="center"/>
    </xf>
    <xf numFmtId="0" fontId="22" fillId="25" borderId="14" xfId="31" applyNumberFormat="1" applyFont="1" applyFill="1" applyBorder="1" applyAlignment="1" applyProtection="1">
      <alignment horizontal="center" vertical="center"/>
    </xf>
    <xf numFmtId="49" fontId="22" fillId="25" borderId="14" xfId="31" applyNumberFormat="1" applyFont="1" applyFill="1" applyBorder="1" applyAlignment="1" applyProtection="1">
      <alignment horizontal="center" vertical="center"/>
    </xf>
    <xf numFmtId="4" fontId="22" fillId="25" borderId="14" xfId="31" applyNumberFormat="1" applyFont="1" applyFill="1" applyBorder="1" applyAlignment="1" applyProtection="1">
      <alignment horizontal="center" vertical="center"/>
    </xf>
    <xf numFmtId="0" fontId="2" fillId="0" borderId="0" xfId="30" applyNumberFormat="1" applyBorder="1" applyAlignment="1" applyProtection="1">
      <alignment horizontal="center" vertical="center"/>
    </xf>
    <xf numFmtId="0" fontId="22" fillId="0" borderId="0" xfId="30" applyNumberFormat="1" applyFont="1" applyBorder="1" applyAlignment="1" applyProtection="1">
      <alignment horizontal="center" vertical="center"/>
    </xf>
    <xf numFmtId="49" fontId="22" fillId="0" borderId="0" xfId="30" applyNumberFormat="1" applyFont="1" applyBorder="1" applyAlignment="1" applyProtection="1">
      <alignment horizontal="center" vertical="center"/>
    </xf>
    <xf numFmtId="49" fontId="22" fillId="0" borderId="0" xfId="30" applyNumberFormat="1" applyFont="1" applyBorder="1" applyAlignment="1" applyProtection="1">
      <alignment horizontal="left" vertical="center"/>
    </xf>
    <xf numFmtId="0" fontId="22" fillId="0" borderId="0" xfId="30" applyNumberFormat="1" applyFont="1" applyBorder="1" applyAlignment="1" applyProtection="1">
      <alignment horizontal="left" vertical="center"/>
    </xf>
    <xf numFmtId="4" fontId="22" fillId="0" borderId="0" xfId="30" applyNumberFormat="1" applyFont="1" applyBorder="1" applyAlignment="1" applyProtection="1">
      <alignment horizontal="right" vertical="center"/>
    </xf>
    <xf numFmtId="0" fontId="22" fillId="0" borderId="0" xfId="31" applyNumberFormat="1" applyFont="1" applyFill="1" applyBorder="1" applyAlignment="1" applyProtection="1">
      <alignment horizontal="center" vertical="center" wrapText="1"/>
    </xf>
    <xf numFmtId="49" fontId="22" fillId="0" borderId="0" xfId="31" applyNumberFormat="1" applyFont="1" applyFill="1" applyBorder="1" applyAlignment="1" applyProtection="1">
      <alignment horizontal="center" vertical="center" wrapText="1"/>
    </xf>
    <xf numFmtId="3" fontId="22" fillId="0" borderId="0" xfId="30" applyNumberFormat="1" applyFont="1" applyBorder="1" applyAlignment="1" applyProtection="1">
      <alignment horizontal="center" vertical="center"/>
    </xf>
    <xf numFmtId="4" fontId="22" fillId="0" borderId="19" xfId="30" applyNumberFormat="1" applyFont="1" applyBorder="1" applyAlignment="1" applyProtection="1">
      <alignment horizontal="right" vertical="center"/>
    </xf>
    <xf numFmtId="3" fontId="2" fillId="0" borderId="0" xfId="30" applyNumberFormat="1" applyBorder="1" applyAlignment="1" applyProtection="1">
      <alignment horizontal="center" vertical="center"/>
    </xf>
    <xf numFmtId="4" fontId="2" fillId="0" borderId="0" xfId="30" applyNumberFormat="1" applyBorder="1" applyAlignment="1" applyProtection="1">
      <alignment horizontal="center" vertical="center"/>
    </xf>
    <xf numFmtId="49" fontId="2" fillId="0" borderId="0" xfId="30" applyNumberFormat="1" applyBorder="1" applyAlignment="1" applyProtection="1">
      <alignment horizontal="center" vertical="center"/>
    </xf>
    <xf numFmtId="0" fontId="2" fillId="0" borderId="0" xfId="30" applyNumberFormat="1" applyBorder="1" applyAlignment="1" applyProtection="1">
      <alignment horizontal="left" vertical="center"/>
    </xf>
    <xf numFmtId="4" fontId="2" fillId="0" borderId="0" xfId="30" applyNumberFormat="1" applyBorder="1" applyAlignment="1" applyProtection="1">
      <alignment horizontal="right" vertical="center"/>
    </xf>
    <xf numFmtId="4" fontId="0" fillId="0" borderId="0" xfId="0" applyNumberFormat="1" applyFill="1" applyAlignment="1">
      <alignment horizontal="right"/>
    </xf>
    <xf numFmtId="4" fontId="30" fillId="24" borderId="10" xfId="30" applyNumberFormat="1" applyFont="1" applyFill="1" applyBorder="1" applyAlignment="1" applyProtection="1">
      <alignment horizontal="center" vertical="center" wrapText="1"/>
    </xf>
    <xf numFmtId="3" fontId="0" fillId="0" borderId="0" xfId="0" applyNumberFormat="1" applyAlignment="1">
      <alignment horizontal="center"/>
    </xf>
    <xf numFmtId="3" fontId="0" fillId="0" borderId="0" xfId="0" applyNumberFormat="1" applyFill="1" applyAlignment="1">
      <alignment horizontal="center"/>
    </xf>
    <xf numFmtId="3" fontId="30" fillId="24" borderId="10" xfId="30" applyNumberFormat="1" applyFont="1" applyFill="1" applyBorder="1" applyAlignment="1" applyProtection="1">
      <alignment horizontal="center" vertical="center" wrapText="1" shrinkToFit="1"/>
    </xf>
    <xf numFmtId="49" fontId="22" fillId="24" borderId="15" xfId="30" applyNumberFormat="1" applyFont="1" applyFill="1" applyBorder="1" applyAlignment="1" applyProtection="1">
      <alignment horizontal="center" vertical="center" wrapText="1"/>
    </xf>
    <xf numFmtId="49" fontId="22" fillId="24" borderId="12" xfId="30" applyNumberFormat="1" applyFont="1" applyFill="1" applyBorder="1" applyAlignment="1" applyProtection="1">
      <alignment horizontal="center" vertical="center" wrapText="1"/>
    </xf>
    <xf numFmtId="3" fontId="22" fillId="24" borderId="15" xfId="30" applyNumberFormat="1" applyFont="1" applyFill="1" applyBorder="1" applyAlignment="1" applyProtection="1">
      <alignment horizontal="center" vertical="center" wrapText="1"/>
    </xf>
    <xf numFmtId="4" fontId="18" fillId="0" borderId="0" xfId="30" applyNumberFormat="1" applyFont="1" applyFill="1" applyBorder="1" applyAlignment="1" applyProtection="1">
      <alignment horizontal="right" vertical="center"/>
    </xf>
    <xf numFmtId="4" fontId="22" fillId="27" borderId="15" xfId="30" applyNumberFormat="1" applyFont="1" applyFill="1" applyBorder="1" applyAlignment="1" applyProtection="1">
      <alignment horizontal="center" vertical="center" wrapText="1"/>
    </xf>
    <xf numFmtId="4" fontId="0" fillId="0" borderId="17" xfId="0" applyNumberFormat="1" applyFill="1" applyBorder="1" applyAlignment="1"/>
    <xf numFmtId="4" fontId="30" fillId="27" borderId="10" xfId="30" applyNumberFormat="1" applyFont="1" applyFill="1" applyBorder="1" applyAlignment="1">
      <alignment horizontal="center" vertical="center" wrapText="1" shrinkToFit="1"/>
    </xf>
    <xf numFmtId="4" fontId="29" fillId="0" borderId="0" xfId="0" applyNumberFormat="1" applyFont="1"/>
    <xf numFmtId="4" fontId="0" fillId="0" borderId="0" xfId="0" applyNumberFormat="1" applyAlignment="1">
      <alignment horizontal="center"/>
    </xf>
    <xf numFmtId="4" fontId="0" fillId="0" borderId="0" xfId="0" applyNumberFormat="1"/>
    <xf numFmtId="0" fontId="0" fillId="0" borderId="20" xfId="0" applyBorder="1" applyAlignment="1"/>
    <xf numFmtId="0" fontId="0" fillId="0" borderId="21" xfId="0" applyBorder="1" applyAlignment="1"/>
    <xf numFmtId="4" fontId="21" fillId="0" borderId="0" xfId="30" applyNumberFormat="1" applyFont="1" applyFill="1" applyBorder="1" applyAlignment="1" applyProtection="1">
      <alignment horizontal="center" vertical="center"/>
    </xf>
    <xf numFmtId="4" fontId="18" fillId="0" borderId="13" xfId="30" applyNumberFormat="1" applyFont="1" applyBorder="1" applyAlignment="1" applyProtection="1">
      <alignment horizontal="center" vertical="center"/>
    </xf>
    <xf numFmtId="4" fontId="22" fillId="25" borderId="14" xfId="31" applyNumberFormat="1" applyFont="1" applyFill="1" applyBorder="1" applyAlignment="1" applyProtection="1">
      <alignment horizontal="center" vertical="center" wrapText="1"/>
    </xf>
    <xf numFmtId="4" fontId="27" fillId="25" borderId="14" xfId="31" applyNumberFormat="1" applyFont="1" applyFill="1" applyBorder="1" applyAlignment="1" applyProtection="1">
      <alignment horizontal="center" vertical="center" wrapText="1"/>
    </xf>
    <xf numFmtId="4" fontId="22" fillId="0" borderId="0" xfId="30" applyNumberFormat="1" applyFont="1" applyBorder="1" applyAlignment="1" applyProtection="1">
      <alignment horizontal="center" vertical="center"/>
    </xf>
    <xf numFmtId="49" fontId="22" fillId="30" borderId="15" xfId="31" applyNumberFormat="1" applyFont="1" applyFill="1" applyBorder="1" applyAlignment="1" applyProtection="1">
      <alignment horizontal="center" vertical="center"/>
    </xf>
    <xf numFmtId="49" fontId="22" fillId="31" borderId="15" xfId="30" applyNumberFormat="1" applyFont="1" applyFill="1" applyBorder="1" applyAlignment="1" applyProtection="1">
      <alignment horizontal="center" vertical="center" wrapText="1"/>
    </xf>
    <xf numFmtId="14" fontId="2" fillId="0" borderId="21" xfId="30" applyNumberFormat="1" applyFont="1" applyBorder="1" applyAlignment="1" applyProtection="1">
      <alignment horizontal="center" vertical="center"/>
    </xf>
    <xf numFmtId="0" fontId="0" fillId="0" borderId="13" xfId="0" applyBorder="1" applyAlignment="1"/>
    <xf numFmtId="4" fontId="1" fillId="32" borderId="14" xfId="0" applyNumberFormat="1" applyFont="1" applyFill="1" applyBorder="1" applyAlignment="1">
      <alignment vertical="center"/>
    </xf>
    <xf numFmtId="3" fontId="1" fillId="32" borderId="14" xfId="0" applyNumberFormat="1" applyFont="1" applyFill="1" applyBorder="1" applyAlignment="1">
      <alignment vertical="center"/>
    </xf>
    <xf numFmtId="49" fontId="22" fillId="0" borderId="0" xfId="30" quotePrefix="1" applyNumberFormat="1" applyFont="1" applyBorder="1" applyAlignment="1" applyProtection="1">
      <alignment horizontal="left" vertical="center"/>
    </xf>
    <xf numFmtId="0" fontId="22" fillId="0" borderId="0" xfId="30" quotePrefix="1" applyNumberFormat="1" applyFont="1" applyBorder="1" applyAlignment="1" applyProtection="1">
      <alignment horizontal="center" vertical="center"/>
    </xf>
    <xf numFmtId="49" fontId="22" fillId="24" borderId="0" xfId="30" applyNumberFormat="1" applyFont="1" applyFill="1" applyBorder="1" applyAlignment="1" applyProtection="1">
      <alignment horizontal="center" vertical="center"/>
    </xf>
    <xf numFmtId="3" fontId="22" fillId="24" borderId="0" xfId="30" applyNumberFormat="1" applyFont="1" applyFill="1" applyBorder="1" applyAlignment="1" applyProtection="1">
      <alignment horizontal="center" vertical="center"/>
    </xf>
    <xf numFmtId="4" fontId="22" fillId="24" borderId="0" xfId="30" applyNumberFormat="1" applyFont="1" applyFill="1" applyBorder="1" applyAlignment="1" applyProtection="1">
      <alignment horizontal="right" vertical="center"/>
    </xf>
    <xf numFmtId="4" fontId="22" fillId="29" borderId="0" xfId="30" applyNumberFormat="1" applyFont="1" applyFill="1" applyBorder="1" applyAlignment="1" applyProtection="1">
      <alignment horizontal="right" vertical="center"/>
    </xf>
    <xf numFmtId="0" fontId="2" fillId="24" borderId="0" xfId="30" applyNumberFormat="1" applyFill="1" applyBorder="1" applyAlignment="1" applyProtection="1">
      <alignment horizontal="center" vertical="center"/>
    </xf>
    <xf numFmtId="0" fontId="22" fillId="0" borderId="0" xfId="30" applyNumberFormat="1" applyFont="1" applyBorder="1" applyAlignment="1" applyProtection="1">
      <alignment horizontal="left" vertical="center" wrapText="1"/>
    </xf>
    <xf numFmtId="49" fontId="22" fillId="0" borderId="0" xfId="30" applyNumberFormat="1" applyFont="1" applyFill="1" applyBorder="1" applyAlignment="1" applyProtection="1">
      <alignment horizontal="center" vertical="center"/>
    </xf>
    <xf numFmtId="3" fontId="22" fillId="0" borderId="0" xfId="30" applyNumberFormat="1" applyFont="1" applyFill="1" applyBorder="1" applyAlignment="1" applyProtection="1">
      <alignment horizontal="center" vertical="center"/>
    </xf>
    <xf numFmtId="4" fontId="22" fillId="0" borderId="0" xfId="30" applyNumberFormat="1" applyFont="1" applyFill="1" applyBorder="1" applyAlignment="1" applyProtection="1">
      <alignment horizontal="right" vertical="center"/>
    </xf>
    <xf numFmtId="0" fontId="2" fillId="0" borderId="0" xfId="30" applyNumberFormat="1" applyFill="1" applyBorder="1" applyAlignment="1" applyProtection="1">
      <alignment horizontal="center" vertical="center"/>
    </xf>
    <xf numFmtId="3" fontId="31" fillId="0" borderId="0" xfId="30" applyNumberFormat="1" applyFont="1" applyFill="1" applyBorder="1" applyAlignment="1" applyProtection="1">
      <alignment vertical="center"/>
    </xf>
    <xf numFmtId="4" fontId="31" fillId="0" borderId="0" xfId="30" applyNumberFormat="1" applyFont="1" applyFill="1" applyBorder="1" applyAlignment="1" applyProtection="1">
      <alignment horizontal="right" vertical="center"/>
    </xf>
    <xf numFmtId="49" fontId="28" fillId="0" borderId="0" xfId="0" applyNumberFormat="1" applyFont="1" applyAlignment="1">
      <alignment horizontal="center"/>
    </xf>
    <xf numFmtId="49" fontId="29" fillId="0" borderId="0" xfId="0" quotePrefix="1" applyNumberFormat="1" applyFont="1" applyAlignment="1">
      <alignment horizontal="center"/>
    </xf>
    <xf numFmtId="0" fontId="29" fillId="24" borderId="0" xfId="0" applyFont="1" applyFill="1" applyAlignment="1" applyProtection="1">
      <alignment horizontal="center"/>
      <protection locked="0"/>
    </xf>
    <xf numFmtId="49" fontId="29" fillId="24" borderId="0" xfId="0" applyNumberFormat="1" applyFont="1" applyFill="1" applyAlignment="1" applyProtection="1">
      <alignment horizontal="center"/>
      <protection locked="0"/>
    </xf>
    <xf numFmtId="3" fontId="29" fillId="24" borderId="0" xfId="0" applyNumberFormat="1" applyFont="1" applyFill="1" applyAlignment="1">
      <alignment horizontal="center"/>
    </xf>
    <xf numFmtId="4" fontId="29" fillId="24" borderId="0" xfId="0" applyNumberFormat="1" applyFont="1" applyFill="1" applyAlignment="1">
      <alignment horizontal="right"/>
    </xf>
    <xf numFmtId="4" fontId="29" fillId="29" borderId="0" xfId="0" applyNumberFormat="1" applyFont="1" applyFill="1"/>
    <xf numFmtId="0" fontId="29" fillId="0" borderId="0" xfId="0" applyFont="1" applyFill="1" applyAlignment="1" applyProtection="1">
      <alignment horizontal="center"/>
      <protection locked="0"/>
    </xf>
    <xf numFmtId="49" fontId="29" fillId="0" borderId="0" xfId="0" applyNumberFormat="1" applyFont="1" applyFill="1" applyAlignment="1" applyProtection="1">
      <alignment horizontal="center"/>
      <protection locked="0"/>
    </xf>
    <xf numFmtId="3" fontId="29" fillId="0" borderId="0" xfId="0" applyNumberFormat="1" applyFont="1" applyFill="1" applyAlignment="1">
      <alignment horizontal="center"/>
    </xf>
    <xf numFmtId="4" fontId="29" fillId="0" borderId="0" xfId="0" applyNumberFormat="1" applyFont="1" applyFill="1" applyAlignment="1">
      <alignment horizontal="right"/>
    </xf>
    <xf numFmtId="4" fontId="29" fillId="0" borderId="0" xfId="0" applyNumberFormat="1" applyFont="1" applyFill="1"/>
    <xf numFmtId="3" fontId="28" fillId="0" borderId="0" xfId="0" applyNumberFormat="1" applyFont="1" applyFill="1" applyAlignment="1"/>
    <xf numFmtId="4" fontId="28" fillId="0" borderId="0" xfId="0" applyNumberFormat="1" applyFont="1" applyFill="1" applyAlignment="1">
      <alignment horizontal="right"/>
    </xf>
    <xf numFmtId="4" fontId="28" fillId="0" borderId="0" xfId="0" applyNumberFormat="1" applyFont="1" applyFill="1"/>
    <xf numFmtId="3" fontId="28" fillId="24" borderId="0" xfId="0" applyNumberFormat="1" applyFont="1" applyFill="1" applyAlignment="1"/>
    <xf numFmtId="4" fontId="28" fillId="24" borderId="0" xfId="0" applyNumberFormat="1" applyFont="1" applyFill="1" applyAlignment="1">
      <alignment horizontal="right"/>
    </xf>
    <xf numFmtId="4" fontId="28" fillId="24" borderId="0" xfId="0" applyNumberFormat="1" applyFont="1" applyFill="1"/>
    <xf numFmtId="49" fontId="23" fillId="28" borderId="22" xfId="0" applyNumberFormat="1" applyFont="1" applyFill="1" applyBorder="1" applyAlignment="1">
      <alignment horizontal="center"/>
    </xf>
    <xf numFmtId="0" fontId="24" fillId="28" borderId="23" xfId="0" applyFont="1" applyFill="1" applyBorder="1" applyAlignment="1">
      <alignment horizontal="center"/>
    </xf>
    <xf numFmtId="0" fontId="24" fillId="28" borderId="24" xfId="0" applyFont="1" applyFill="1" applyBorder="1" applyAlignment="1">
      <alignment horizontal="center"/>
    </xf>
    <xf numFmtId="49" fontId="25" fillId="0" borderId="22" xfId="0" applyNumberFormat="1"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18" fillId="0" borderId="25" xfId="30" applyNumberFormat="1" applyFont="1" applyBorder="1" applyAlignment="1">
      <alignment horizontal="center" vertical="center"/>
    </xf>
    <xf numFmtId="0" fontId="18" fillId="0" borderId="20" xfId="30" applyNumberFormat="1" applyFont="1" applyBorder="1" applyAlignment="1">
      <alignment horizontal="center" vertical="center"/>
    </xf>
    <xf numFmtId="14" fontId="2" fillId="0" borderId="25" xfId="30" applyNumberFormat="1" applyFont="1" applyBorder="1" applyAlignment="1" applyProtection="1">
      <alignment horizontal="center" vertical="center"/>
    </xf>
    <xf numFmtId="0" fontId="2" fillId="0" borderId="20" xfId="30" applyBorder="1" applyAlignment="1">
      <alignment horizontal="center" vertical="center"/>
    </xf>
    <xf numFmtId="0" fontId="0" fillId="0" borderId="21" xfId="0" applyBorder="1" applyAlignment="1">
      <alignment horizontal="center" vertical="center"/>
    </xf>
    <xf numFmtId="0" fontId="18" fillId="0" borderId="21" xfId="30" applyNumberFormat="1" applyFont="1" applyBorder="1" applyAlignment="1">
      <alignment horizontal="center" vertical="center"/>
    </xf>
    <xf numFmtId="0" fontId="18" fillId="0" borderId="25" xfId="30" applyNumberFormat="1" applyFont="1" applyBorder="1" applyAlignment="1" applyProtection="1">
      <alignment horizontal="center" vertical="center"/>
    </xf>
    <xf numFmtId="0" fontId="2" fillId="0" borderId="20" xfId="30" applyBorder="1" applyAlignment="1">
      <alignment vertical="center"/>
    </xf>
    <xf numFmtId="0" fontId="2" fillId="0" borderId="21" xfId="30" applyBorder="1" applyAlignment="1">
      <alignment vertical="center"/>
    </xf>
    <xf numFmtId="0" fontId="21" fillId="28" borderId="25" xfId="30" applyNumberFormat="1" applyFont="1" applyFill="1" applyBorder="1" applyAlignment="1">
      <alignment horizontal="center" vertical="center"/>
    </xf>
    <xf numFmtId="0" fontId="2" fillId="0" borderId="21" xfId="30" applyBorder="1" applyAlignment="1">
      <alignment horizontal="center" vertical="center"/>
    </xf>
    <xf numFmtId="49" fontId="25" fillId="0" borderId="16"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0" fillId="0" borderId="23" xfId="0" applyBorder="1" applyAlignment="1"/>
    <xf numFmtId="0" fontId="0" fillId="0" borderId="24" xfId="0" applyBorder="1" applyAlignment="1"/>
    <xf numFmtId="14" fontId="2" fillId="0" borderId="16" xfId="30" applyNumberFormat="1" applyFont="1" applyBorder="1" applyAlignment="1" applyProtection="1">
      <alignment horizontal="center" vertical="center"/>
    </xf>
    <xf numFmtId="0" fontId="2" fillId="0" borderId="0" xfId="30" applyBorder="1" applyAlignment="1">
      <alignment horizontal="center" vertical="center"/>
    </xf>
    <xf numFmtId="0" fontId="0" fillId="0" borderId="26" xfId="0" applyBorder="1" applyAlignment="1">
      <alignment horizontal="center" vertical="center"/>
    </xf>
    <xf numFmtId="0" fontId="21" fillId="28" borderId="11" xfId="30" applyNumberFormat="1" applyFont="1" applyFill="1" applyBorder="1" applyAlignment="1" applyProtection="1">
      <alignment horizontal="center" vertical="center"/>
    </xf>
    <xf numFmtId="0" fontId="0" fillId="0" borderId="0" xfId="0" applyBorder="1" applyAlignment="1"/>
    <xf numFmtId="0" fontId="0" fillId="0" borderId="0" xfId="0" applyAlignment="1"/>
    <xf numFmtId="0" fontId="0" fillId="0" borderId="20" xfId="0" applyBorder="1" applyAlignment="1"/>
    <xf numFmtId="0" fontId="0" fillId="0" borderId="21" xfId="0" applyBorder="1" applyAlignment="1"/>
    <xf numFmtId="0" fontId="2" fillId="0" borderId="20" xfId="30" applyBorder="1" applyAlignment="1" applyProtection="1">
      <alignment horizontal="center" vertical="center"/>
    </xf>
    <xf numFmtId="0" fontId="0" fillId="0" borderId="20" xfId="0" applyBorder="1" applyAlignment="1">
      <alignment vertical="center"/>
    </xf>
    <xf numFmtId="0" fontId="0" fillId="0" borderId="21" xfId="0" applyBorder="1" applyAlignment="1">
      <alignment vertical="center"/>
    </xf>
    <xf numFmtId="0" fontId="18" fillId="0" borderId="20" xfId="30" applyNumberFormat="1" applyFont="1" applyBorder="1" applyAlignment="1" applyProtection="1">
      <alignment horizontal="center" vertical="center"/>
    </xf>
    <xf numFmtId="0" fontId="18" fillId="0" borderId="21" xfId="30" applyNumberFormat="1" applyFont="1" applyBorder="1" applyAlignment="1" applyProtection="1">
      <alignment horizontal="center" vertical="center"/>
    </xf>
    <xf numFmtId="0" fontId="2" fillId="0" borderId="20" xfId="30" applyBorder="1" applyAlignment="1" applyProtection="1">
      <alignment vertical="center"/>
    </xf>
    <xf numFmtId="14" fontId="18" fillId="0" borderId="22" xfId="30" applyNumberFormat="1" applyFont="1" applyBorder="1" applyAlignment="1" applyProtection="1">
      <alignment horizontal="center" vertical="center" wrapText="1"/>
    </xf>
    <xf numFmtId="0" fontId="18" fillId="0" borderId="23" xfId="30" applyFont="1" applyBorder="1" applyAlignment="1">
      <alignment horizontal="center" vertical="center" wrapText="1"/>
    </xf>
    <xf numFmtId="0" fontId="0" fillId="0" borderId="24" xfId="0" applyBorder="1" applyAlignment="1">
      <alignment horizontal="center" vertical="center" wrapText="1"/>
    </xf>
    <xf numFmtId="0" fontId="18" fillId="33" borderId="25" xfId="30" applyNumberFormat="1" applyFont="1" applyFill="1" applyBorder="1" applyAlignment="1" applyProtection="1">
      <alignment horizontal="left" vertical="center"/>
    </xf>
    <xf numFmtId="0" fontId="0" fillId="33" borderId="20" xfId="0" applyFill="1" applyBorder="1" applyAlignment="1">
      <alignment horizontal="left"/>
    </xf>
    <xf numFmtId="0" fontId="0" fillId="33" borderId="21" xfId="0" applyFill="1" applyBorder="1" applyAlignment="1">
      <alignment horizontal="left"/>
    </xf>
    <xf numFmtId="0" fontId="18" fillId="34" borderId="25" xfId="30" applyNumberFormat="1" applyFont="1" applyFill="1" applyBorder="1" applyAlignment="1" applyProtection="1">
      <alignment horizontal="center" vertical="center"/>
    </xf>
    <xf numFmtId="0" fontId="0" fillId="34" borderId="20" xfId="0" applyFill="1" applyBorder="1" applyAlignment="1"/>
    <xf numFmtId="0" fontId="0" fillId="34" borderId="21" xfId="0" applyFill="1" applyBorder="1" applyAlignment="1"/>
  </cellXfs>
  <cellStyles count="44">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ellStyle name="Normale 2" xfId="30"/>
    <cellStyle name="Normale_Foglio1" xfId="31"/>
    <cellStyle name="Nota" xfId="32" builtinId="10" customBuiltin="1"/>
    <cellStyle name="Output" xfId="33" builtinId="21" customBuiltin="1"/>
    <cellStyle name="Testo avviso" xfId="34" builtinId="11" customBuiltin="1"/>
    <cellStyle name="Testo descrittivo" xfId="35" builtinId="53" customBuiltin="1"/>
    <cellStyle name="Titolo" xfId="36" builtinId="15" customBuiltin="1"/>
    <cellStyle name="Titolo 1" xfId="37" builtinId="16" customBuiltin="1"/>
    <cellStyle name="Titolo 2" xfId="38" builtinId="17" customBuiltin="1"/>
    <cellStyle name="Titolo 3" xfId="39" builtinId="18" customBuiltin="1"/>
    <cellStyle name="Titolo 4" xfId="40" builtinId="19" customBuiltin="1"/>
    <cellStyle name="Totale" xfId="41" builtinId="25" customBuiltin="1"/>
    <cellStyle name="Valore non valido" xfId="42" builtinId="27" customBuiltin="1"/>
    <cellStyle name="Valore valido" xfId="43"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oglio1"/>
  <dimension ref="A1:L6"/>
  <sheetViews>
    <sheetView showGridLines="0" workbookViewId="0">
      <selection sqref="A1:L1"/>
    </sheetView>
  </sheetViews>
  <sheetFormatPr defaultRowHeight="12.75"/>
  <cols>
    <col min="1" max="1" width="8.7109375" style="3" customWidth="1"/>
    <col min="2" max="2" width="12.28515625" style="3" customWidth="1"/>
    <col min="3" max="3" width="22.7109375" style="4" customWidth="1"/>
    <col min="4" max="4" width="30.7109375" style="5" customWidth="1"/>
    <col min="5" max="5" width="22.7109375" customWidth="1"/>
    <col min="6" max="6" width="29.5703125" hidden="1" customWidth="1"/>
    <col min="7" max="7" width="15.85546875" style="3" customWidth="1"/>
    <col min="8" max="8" width="20.7109375" style="3" hidden="1" customWidth="1"/>
    <col min="9" max="9" width="20.7109375" style="5" hidden="1" customWidth="1"/>
    <col min="10" max="10" width="13.7109375" style="1" customWidth="1"/>
    <col min="11" max="11" width="13.7109375" style="7" customWidth="1"/>
    <col min="12" max="12" width="15.7109375" style="1" customWidth="1"/>
  </cols>
  <sheetData>
    <row r="1" spans="1:12" ht="23.1" customHeight="1">
      <c r="A1" s="182"/>
      <c r="B1" s="183"/>
      <c r="C1" s="183"/>
      <c r="D1" s="183"/>
      <c r="E1" s="183"/>
      <c r="F1" s="183"/>
      <c r="G1" s="183"/>
      <c r="H1" s="183"/>
      <c r="I1" s="183"/>
      <c r="J1" s="183"/>
      <c r="K1" s="183"/>
      <c r="L1" s="184"/>
    </row>
    <row r="2" spans="1:12" s="62" customFormat="1" ht="23.1" customHeight="1">
      <c r="A2" s="185" t="s">
        <v>0</v>
      </c>
      <c r="B2" s="186"/>
      <c r="C2" s="186"/>
      <c r="D2" s="186"/>
      <c r="E2" s="186"/>
      <c r="F2" s="186"/>
      <c r="G2" s="186"/>
      <c r="H2" s="186"/>
      <c r="I2" s="186"/>
      <c r="J2" s="186"/>
      <c r="K2" s="186"/>
      <c r="L2" s="187"/>
    </row>
    <row r="3" spans="1:12" ht="24.95" customHeight="1">
      <c r="A3" s="8" t="s">
        <v>3</v>
      </c>
      <c r="B3" s="8" t="s">
        <v>4</v>
      </c>
      <c r="C3" s="9" t="s">
        <v>1</v>
      </c>
      <c r="D3" s="9" t="s">
        <v>5</v>
      </c>
      <c r="E3" s="61" t="s">
        <v>9</v>
      </c>
      <c r="F3" s="11" t="s">
        <v>17</v>
      </c>
      <c r="G3" s="9" t="s">
        <v>2</v>
      </c>
      <c r="H3" s="10" t="s">
        <v>6</v>
      </c>
      <c r="I3" s="9" t="s">
        <v>7</v>
      </c>
      <c r="J3" s="12" t="s">
        <v>8</v>
      </c>
      <c r="K3" s="13" t="s">
        <v>10</v>
      </c>
      <c r="L3" s="12" t="s">
        <v>11</v>
      </c>
    </row>
    <row r="4" spans="1:12">
      <c r="F4" s="5"/>
      <c r="K4" s="14"/>
    </row>
    <row r="6" spans="1:12">
      <c r="I6" s="6"/>
      <c r="J6" s="2"/>
      <c r="L6" s="2"/>
    </row>
  </sheetData>
  <mergeCells count="2">
    <mergeCell ref="A1:L1"/>
    <mergeCell ref="A2:L2"/>
  </mergeCells>
  <phoneticPr fontId="0" type="noConversion"/>
  <dataValidations count="1">
    <dataValidation type="list" allowBlank="1" showInputMessage="1" showErrorMessage="1" sqref="K4:K65536 K1:K2">
      <formula1>"Consip/Mepa,"</formula1>
    </dataValidation>
  </dataValidations>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Foglio2"/>
  <dimension ref="A1:AH14"/>
  <sheetViews>
    <sheetView showGridLines="0" zoomScaleNormal="100" workbookViewId="0">
      <selection sqref="A1:AH1"/>
    </sheetView>
  </sheetViews>
  <sheetFormatPr defaultRowHeight="15"/>
  <cols>
    <col min="1" max="1" width="5.7109375" style="33" bestFit="1" customWidth="1"/>
    <col min="2" max="2" width="6.28515625" style="33" bestFit="1" customWidth="1"/>
    <col min="3" max="3" width="10.7109375" style="34" bestFit="1" customWidth="1"/>
    <col min="4" max="4" width="18.140625" style="35" customWidth="1"/>
    <col min="5" max="5" width="10.7109375" style="34" bestFit="1" customWidth="1"/>
    <col min="6" max="6" width="15.7109375" style="35" customWidth="1"/>
    <col min="7" max="7" width="12.140625" style="36" customWidth="1"/>
    <col min="8" max="8" width="14.85546875" style="33" customWidth="1"/>
    <col min="9" max="9" width="5.7109375" style="33" bestFit="1" customWidth="1"/>
    <col min="10" max="10" width="8.28515625" style="33" bestFit="1" customWidth="1"/>
    <col min="11" max="11" width="10.7109375" style="34" bestFit="1" customWidth="1"/>
    <col min="12" max="12" width="25.5703125" style="35" customWidth="1"/>
    <col min="13" max="13" width="16.7109375" style="34" customWidth="1"/>
    <col min="14" max="14" width="19.28515625" style="34" customWidth="1"/>
    <col min="15" max="15" width="7" style="33" hidden="1" customWidth="1"/>
    <col min="16" max="16" width="22.28515625" style="35" hidden="1" customWidth="1"/>
    <col min="17" max="20" width="0" style="33" hidden="1" customWidth="1"/>
    <col min="21" max="21" width="5.7109375" style="33" hidden="1" customWidth="1"/>
    <col min="22" max="22" width="8.28515625" style="33" hidden="1" customWidth="1"/>
    <col min="23" max="23" width="3.28515625" style="33" hidden="1" customWidth="1"/>
    <col min="24" max="24" width="13.7109375" style="33" customWidth="1"/>
    <col min="25" max="25" width="8.28515625" style="33" bestFit="1" customWidth="1"/>
    <col min="26" max="26" width="12.85546875" style="34" customWidth="1"/>
    <col min="27" max="27" width="17.7109375" style="37" customWidth="1"/>
    <col min="28" max="28" width="14.140625" style="37" bestFit="1" customWidth="1"/>
    <col min="29" max="29" width="11.7109375" style="38" customWidth="1"/>
    <col min="30" max="30" width="3" style="40" bestFit="1" customWidth="1"/>
    <col min="31" max="31" width="11.7109375" style="39" customWidth="1"/>
    <col min="32" max="32" width="8.7109375" style="39" customWidth="1"/>
    <col min="33" max="33" width="11.7109375" style="39" customWidth="1"/>
    <col min="34" max="34" width="10.28515625" style="38" bestFit="1" customWidth="1"/>
    <col min="35" max="16384" width="9.140625" style="33"/>
  </cols>
  <sheetData>
    <row r="1" spans="1:34" s="15" customFormat="1" ht="23.1" customHeight="1">
      <c r="A1" s="197" t="s">
        <v>12</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8"/>
    </row>
    <row r="2" spans="1:34" s="26" customFormat="1" ht="15" customHeight="1">
      <c r="A2" s="16"/>
      <c r="B2" s="17"/>
      <c r="C2" s="18"/>
      <c r="D2" s="19"/>
      <c r="E2" s="18"/>
      <c r="F2" s="19"/>
      <c r="G2" s="20"/>
      <c r="H2" s="17"/>
      <c r="I2" s="17"/>
      <c r="J2" s="17"/>
      <c r="K2" s="18"/>
      <c r="L2" s="19"/>
      <c r="M2" s="18"/>
      <c r="N2" s="18"/>
      <c r="O2" s="17"/>
      <c r="P2" s="19"/>
      <c r="Q2" s="17"/>
      <c r="R2" s="17"/>
      <c r="S2" s="17"/>
      <c r="T2" s="17"/>
      <c r="U2" s="17"/>
      <c r="V2" s="17"/>
      <c r="W2" s="17"/>
      <c r="X2" s="17"/>
      <c r="Y2" s="17"/>
      <c r="Z2" s="18"/>
      <c r="AA2" s="21"/>
      <c r="AB2" s="21"/>
      <c r="AC2" s="22"/>
      <c r="AD2" s="23"/>
      <c r="AE2" s="24"/>
      <c r="AF2" s="24"/>
      <c r="AG2" s="24"/>
      <c r="AH2" s="25"/>
    </row>
    <row r="3" spans="1:34" s="15" customFormat="1" ht="23.1" customHeight="1">
      <c r="A3" s="188" t="s">
        <v>55</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8"/>
    </row>
    <row r="4" spans="1:34" s="15" customFormat="1" ht="15" customHeight="1">
      <c r="A4" s="27"/>
      <c r="B4" s="28"/>
      <c r="C4" s="29"/>
      <c r="D4" s="30"/>
      <c r="E4" s="29"/>
      <c r="F4" s="30"/>
      <c r="G4" s="31"/>
      <c r="H4" s="28"/>
      <c r="I4" s="28"/>
      <c r="J4" s="28"/>
      <c r="K4" s="29"/>
      <c r="L4" s="30"/>
      <c r="M4" s="29"/>
      <c r="N4" s="29"/>
      <c r="O4" s="28"/>
      <c r="P4" s="30"/>
      <c r="Q4" s="28"/>
      <c r="R4" s="28"/>
      <c r="S4" s="28"/>
      <c r="T4" s="28"/>
      <c r="U4" s="28"/>
      <c r="V4" s="28"/>
      <c r="W4" s="28"/>
      <c r="X4" s="28"/>
      <c r="Y4" s="28"/>
      <c r="Z4" s="29"/>
      <c r="AA4" s="190" t="s">
        <v>13</v>
      </c>
      <c r="AB4" s="191"/>
      <c r="AC4" s="191"/>
      <c r="AD4" s="191"/>
      <c r="AE4" s="191"/>
      <c r="AF4" s="191"/>
      <c r="AG4" s="192"/>
      <c r="AH4" s="32">
        <v>30</v>
      </c>
    </row>
    <row r="5" spans="1:34" s="15" customFormat="1" ht="23.1" customHeight="1">
      <c r="A5" s="188" t="s">
        <v>14</v>
      </c>
      <c r="B5" s="189"/>
      <c r="C5" s="193"/>
      <c r="D5" s="188" t="s">
        <v>15</v>
      </c>
      <c r="E5" s="189"/>
      <c r="F5" s="189"/>
      <c r="G5" s="189"/>
      <c r="H5" s="193"/>
      <c r="I5" s="188" t="s">
        <v>16</v>
      </c>
      <c r="J5" s="189"/>
      <c r="K5" s="193"/>
      <c r="L5" s="188" t="s">
        <v>1</v>
      </c>
      <c r="M5" s="189"/>
      <c r="N5" s="189"/>
      <c r="O5" s="188" t="s">
        <v>17</v>
      </c>
      <c r="P5" s="193"/>
      <c r="Q5" s="188" t="s">
        <v>18</v>
      </c>
      <c r="R5" s="189"/>
      <c r="S5" s="189"/>
      <c r="T5" s="193"/>
      <c r="U5" s="188" t="s">
        <v>19</v>
      </c>
      <c r="V5" s="189"/>
      <c r="W5" s="189"/>
      <c r="X5" s="58" t="s">
        <v>47</v>
      </c>
      <c r="Y5" s="188" t="s">
        <v>20</v>
      </c>
      <c r="Z5" s="193"/>
      <c r="AA5" s="194" t="s">
        <v>41</v>
      </c>
      <c r="AB5" s="195"/>
      <c r="AC5" s="195"/>
      <c r="AD5" s="195"/>
      <c r="AE5" s="195"/>
      <c r="AF5" s="195"/>
      <c r="AG5" s="195"/>
      <c r="AH5" s="196"/>
    </row>
    <row r="6" spans="1:34" ht="36" customHeight="1">
      <c r="A6" s="51" t="s">
        <v>21</v>
      </c>
      <c r="B6" s="51" t="s">
        <v>22</v>
      </c>
      <c r="C6" s="52" t="s">
        <v>23</v>
      </c>
      <c r="D6" s="51" t="s">
        <v>24</v>
      </c>
      <c r="E6" s="53" t="s">
        <v>25</v>
      </c>
      <c r="F6" s="51" t="s">
        <v>26</v>
      </c>
      <c r="G6" s="54" t="s">
        <v>27</v>
      </c>
      <c r="H6" s="51" t="s">
        <v>28</v>
      </c>
      <c r="I6" s="51" t="s">
        <v>21</v>
      </c>
      <c r="J6" s="51" t="s">
        <v>24</v>
      </c>
      <c r="K6" s="52" t="s">
        <v>29</v>
      </c>
      <c r="L6" s="51" t="s">
        <v>30</v>
      </c>
      <c r="M6" s="53" t="s">
        <v>31</v>
      </c>
      <c r="N6" s="53" t="s">
        <v>32</v>
      </c>
      <c r="O6" s="51" t="s">
        <v>33</v>
      </c>
      <c r="P6" s="51" t="s">
        <v>26</v>
      </c>
      <c r="Q6" s="51" t="s">
        <v>33</v>
      </c>
      <c r="R6" s="51" t="s">
        <v>34</v>
      </c>
      <c r="S6" s="51" t="s">
        <v>35</v>
      </c>
      <c r="T6" s="51" t="s">
        <v>36</v>
      </c>
      <c r="U6" s="51" t="s">
        <v>21</v>
      </c>
      <c r="V6" s="51" t="s">
        <v>24</v>
      </c>
      <c r="W6" s="51" t="s">
        <v>37</v>
      </c>
      <c r="X6" s="51" t="s">
        <v>25</v>
      </c>
      <c r="Y6" s="51" t="s">
        <v>24</v>
      </c>
      <c r="Z6" s="52" t="s">
        <v>38</v>
      </c>
      <c r="AA6" s="55" t="s">
        <v>45</v>
      </c>
      <c r="AB6" s="55" t="s">
        <v>39</v>
      </c>
      <c r="AC6" s="55" t="s">
        <v>42</v>
      </c>
      <c r="AD6" s="55" t="s">
        <v>40</v>
      </c>
      <c r="AE6" s="55" t="s">
        <v>43</v>
      </c>
      <c r="AF6" s="55" t="s">
        <v>44</v>
      </c>
      <c r="AG6" s="63" t="s">
        <v>48</v>
      </c>
      <c r="AH6" s="56" t="s">
        <v>46</v>
      </c>
    </row>
    <row r="7" spans="1:34">
      <c r="A7" s="42"/>
      <c r="B7" s="42"/>
      <c r="C7" s="43"/>
      <c r="D7" s="60"/>
      <c r="E7" s="43"/>
      <c r="F7" s="44"/>
      <c r="G7" s="45"/>
      <c r="H7" s="42"/>
      <c r="I7" s="42"/>
      <c r="J7" s="42"/>
      <c r="K7" s="43"/>
      <c r="L7" s="44"/>
      <c r="M7" s="43"/>
      <c r="N7" s="43"/>
      <c r="O7" s="42"/>
      <c r="P7" s="44"/>
      <c r="Q7" s="42"/>
      <c r="R7" s="42"/>
      <c r="S7" s="42"/>
      <c r="T7" s="42"/>
      <c r="U7" s="46"/>
      <c r="V7" s="46"/>
      <c r="W7" s="46"/>
      <c r="X7" s="57"/>
      <c r="Y7" s="42"/>
      <c r="Z7" s="43"/>
      <c r="AA7" s="47"/>
      <c r="AB7" s="47"/>
      <c r="AC7" s="48"/>
      <c r="AD7" s="49"/>
      <c r="AE7" s="59"/>
      <c r="AF7" s="50"/>
      <c r="AG7" s="59"/>
      <c r="AH7" s="48"/>
    </row>
    <row r="8" spans="1:34">
      <c r="C8" s="33"/>
      <c r="D8" s="33"/>
      <c r="E8" s="33"/>
      <c r="F8" s="33"/>
      <c r="G8" s="33"/>
      <c r="K8" s="33"/>
      <c r="L8" s="33"/>
      <c r="M8" s="33"/>
      <c r="N8" s="33"/>
      <c r="P8" s="33"/>
      <c r="Z8" s="33"/>
      <c r="AA8" s="33"/>
      <c r="AB8" s="33"/>
      <c r="AC8" s="33"/>
      <c r="AD8" s="41"/>
      <c r="AE8" s="33"/>
      <c r="AF8" s="33"/>
      <c r="AG8" s="33"/>
      <c r="AH8" s="33"/>
    </row>
    <row r="9" spans="1:34">
      <c r="C9" s="33"/>
      <c r="D9" s="33"/>
      <c r="E9" s="33"/>
      <c r="F9" s="33"/>
      <c r="G9" s="33"/>
      <c r="K9" s="33"/>
      <c r="L9" s="33"/>
      <c r="M9" s="33"/>
      <c r="N9" s="33"/>
      <c r="P9" s="33"/>
      <c r="Z9" s="33"/>
      <c r="AA9" s="33"/>
      <c r="AB9" s="33"/>
      <c r="AC9" s="33"/>
      <c r="AD9" s="41"/>
      <c r="AE9" s="33"/>
      <c r="AF9" s="33"/>
      <c r="AG9" s="33"/>
      <c r="AH9" s="33"/>
    </row>
    <row r="10" spans="1:34">
      <c r="C10" s="33"/>
      <c r="D10" s="33"/>
      <c r="E10" s="33"/>
      <c r="F10" s="33"/>
      <c r="G10" s="33"/>
      <c r="K10" s="33"/>
      <c r="L10" s="33"/>
      <c r="M10" s="33"/>
      <c r="N10" s="33"/>
      <c r="P10" s="33"/>
      <c r="Z10" s="33"/>
      <c r="AA10" s="33"/>
      <c r="AB10" s="33"/>
      <c r="AC10" s="33"/>
      <c r="AD10" s="41"/>
      <c r="AE10" s="33"/>
      <c r="AF10" s="33"/>
      <c r="AG10" s="33"/>
      <c r="AH10" s="33"/>
    </row>
    <row r="11" spans="1:34">
      <c r="C11" s="33"/>
      <c r="D11" s="33"/>
      <c r="E11" s="33"/>
      <c r="F11" s="33"/>
      <c r="G11" s="33"/>
      <c r="K11" s="33"/>
      <c r="L11" s="33"/>
      <c r="M11" s="33"/>
      <c r="N11" s="33"/>
      <c r="P11" s="33"/>
      <c r="Z11" s="33"/>
      <c r="AA11" s="33"/>
      <c r="AB11" s="33"/>
      <c r="AC11" s="33"/>
      <c r="AD11" s="41"/>
      <c r="AE11" s="33"/>
      <c r="AF11" s="33"/>
      <c r="AG11" s="33"/>
      <c r="AH11" s="33"/>
    </row>
    <row r="12" spans="1:34">
      <c r="C12" s="33"/>
      <c r="D12" s="33"/>
      <c r="E12" s="33"/>
      <c r="F12" s="33"/>
      <c r="G12" s="33"/>
      <c r="K12" s="33"/>
      <c r="L12" s="33"/>
      <c r="M12" s="33"/>
      <c r="N12" s="33"/>
      <c r="P12" s="33"/>
      <c r="Z12" s="33"/>
      <c r="AA12" s="33"/>
      <c r="AB12" s="33"/>
      <c r="AC12" s="33"/>
      <c r="AD12" s="41"/>
      <c r="AE12" s="33"/>
      <c r="AF12" s="33"/>
      <c r="AG12" s="33"/>
      <c r="AH12" s="33"/>
    </row>
    <row r="13" spans="1:34">
      <c r="C13" s="33"/>
      <c r="D13" s="33"/>
      <c r="E13" s="33"/>
      <c r="F13" s="33"/>
      <c r="G13" s="33"/>
      <c r="K13" s="33"/>
      <c r="L13" s="33"/>
      <c r="M13" s="33"/>
      <c r="N13" s="33"/>
      <c r="P13" s="33"/>
      <c r="Z13" s="33"/>
      <c r="AA13" s="33"/>
      <c r="AB13" s="33"/>
      <c r="AC13" s="33"/>
      <c r="AD13" s="41"/>
      <c r="AE13" s="33"/>
      <c r="AF13" s="33"/>
      <c r="AG13" s="33"/>
      <c r="AH13" s="33"/>
    </row>
    <row r="14" spans="1:34">
      <c r="C14" s="33"/>
      <c r="D14" s="33"/>
      <c r="E14" s="33"/>
      <c r="F14" s="33"/>
      <c r="G14" s="33"/>
      <c r="K14" s="33"/>
      <c r="L14" s="33"/>
      <c r="M14" s="33"/>
      <c r="N14" s="33"/>
      <c r="P14" s="33"/>
      <c r="Z14" s="33"/>
      <c r="AA14" s="33"/>
      <c r="AB14" s="33"/>
      <c r="AC14" s="33"/>
      <c r="AD14" s="41"/>
      <c r="AE14" s="33"/>
      <c r="AF14" s="33"/>
      <c r="AG14" s="33"/>
      <c r="AH14" s="33"/>
    </row>
  </sheetData>
  <sheetProtection password="D3C7" sheet="1"/>
  <mergeCells count="12">
    <mergeCell ref="O5:P5"/>
    <mergeCell ref="Q5:T5"/>
    <mergeCell ref="U5:W5"/>
    <mergeCell ref="AA4:AG4"/>
    <mergeCell ref="Y5:Z5"/>
    <mergeCell ref="AA5:AH5"/>
    <mergeCell ref="A1:AH1"/>
    <mergeCell ref="A3:AH3"/>
    <mergeCell ref="A5:C5"/>
    <mergeCell ref="D5:H5"/>
    <mergeCell ref="I5:K5"/>
    <mergeCell ref="L5:N5"/>
  </mergeCells>
  <phoneticPr fontId="0" type="noConversion"/>
  <dataValidations count="1">
    <dataValidation type="list" allowBlank="1" showInputMessage="1" showErrorMessage="1" sqref="AG7">
      <formula1>"SI,"</formula1>
    </dataValidation>
  </dataValidations>
  <pageMargins left="0.23622047244094491" right="0.23622047244094491"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dimension ref="A1:R9"/>
  <sheetViews>
    <sheetView showGridLines="0" workbookViewId="0">
      <selection sqref="A1:R1"/>
    </sheetView>
  </sheetViews>
  <sheetFormatPr defaultRowHeight="12.75"/>
  <cols>
    <col min="1" max="1" width="8.7109375" style="3" customWidth="1"/>
    <col min="2" max="2" width="12.28515625" style="3" customWidth="1"/>
    <col min="3" max="3" width="22.7109375" style="4" customWidth="1"/>
    <col min="4" max="4" width="30.7109375" style="5" customWidth="1"/>
    <col min="5" max="5" width="22.7109375" hidden="1" customWidth="1"/>
    <col min="6" max="6" width="29.5703125" hidden="1" customWidth="1"/>
    <col min="7" max="7" width="15.85546875" style="3" customWidth="1"/>
    <col min="8" max="8" width="20.7109375" style="3" hidden="1" customWidth="1"/>
    <col min="9" max="9" width="20.7109375" style="5" hidden="1" customWidth="1"/>
    <col min="10" max="10" width="13.7109375" style="1" customWidth="1"/>
    <col min="11" max="12" width="14.7109375" customWidth="1"/>
    <col min="13" max="13" width="10.7109375" customWidth="1"/>
    <col min="14" max="16" width="8.7109375" customWidth="1"/>
    <col min="17" max="17" width="14.7109375" customWidth="1"/>
    <col min="18" max="18" width="10.7109375" customWidth="1"/>
  </cols>
  <sheetData>
    <row r="1" spans="1:18" ht="23.1" customHeight="1">
      <c r="A1" s="182"/>
      <c r="B1" s="201"/>
      <c r="C1" s="201"/>
      <c r="D1" s="201"/>
      <c r="E1" s="201"/>
      <c r="F1" s="201"/>
      <c r="G1" s="201"/>
      <c r="H1" s="201"/>
      <c r="I1" s="201"/>
      <c r="J1" s="201"/>
      <c r="K1" s="201"/>
      <c r="L1" s="201"/>
      <c r="M1" s="201"/>
      <c r="N1" s="201"/>
      <c r="O1" s="201"/>
      <c r="P1" s="201"/>
      <c r="Q1" s="201"/>
      <c r="R1" s="202"/>
    </row>
    <row r="2" spans="1:18" ht="23.1" customHeight="1">
      <c r="A2" s="65"/>
      <c r="B2" s="66"/>
      <c r="C2" s="66"/>
      <c r="D2" s="66"/>
      <c r="E2" s="66"/>
      <c r="F2" s="66"/>
      <c r="G2" s="66"/>
      <c r="H2" s="66"/>
      <c r="I2" s="66"/>
      <c r="J2" s="66"/>
      <c r="K2" s="66"/>
      <c r="L2" s="66"/>
      <c r="M2" s="66"/>
      <c r="N2" s="66"/>
      <c r="O2" s="66"/>
      <c r="P2" s="66"/>
      <c r="Q2" s="66"/>
      <c r="R2" s="67"/>
    </row>
    <row r="3" spans="1:18" ht="23.1" customHeight="1">
      <c r="A3" s="185" t="s">
        <v>54</v>
      </c>
      <c r="B3" s="186"/>
      <c r="C3" s="186"/>
      <c r="D3" s="186"/>
      <c r="E3" s="186"/>
      <c r="F3" s="186"/>
      <c r="G3" s="186"/>
      <c r="H3" s="186"/>
      <c r="I3" s="186"/>
      <c r="J3" s="186"/>
      <c r="K3" s="201"/>
      <c r="L3" s="201"/>
      <c r="M3" s="201"/>
      <c r="N3" s="201"/>
      <c r="O3" s="201"/>
      <c r="P3" s="201"/>
      <c r="Q3" s="201"/>
      <c r="R3" s="202"/>
    </row>
    <row r="4" spans="1:18" ht="23.1" customHeight="1">
      <c r="A4" s="185"/>
      <c r="B4" s="201"/>
      <c r="C4" s="201"/>
      <c r="D4" s="201"/>
      <c r="E4" s="201"/>
      <c r="F4" s="201"/>
      <c r="G4" s="201"/>
      <c r="H4" s="201"/>
      <c r="I4" s="201"/>
      <c r="J4" s="201"/>
      <c r="K4" s="201"/>
      <c r="L4" s="201"/>
      <c r="M4" s="201"/>
      <c r="N4" s="201"/>
      <c r="O4" s="201"/>
      <c r="P4" s="201"/>
      <c r="Q4" s="201"/>
      <c r="R4" s="202"/>
    </row>
    <row r="5" spans="1:18" s="62" customFormat="1" ht="23.1" customHeight="1">
      <c r="A5" s="199"/>
      <c r="B5" s="200"/>
      <c r="C5" s="200"/>
      <c r="D5" s="200"/>
      <c r="E5" s="200"/>
      <c r="F5" s="200"/>
      <c r="G5" s="200"/>
      <c r="H5" s="200"/>
      <c r="I5" s="200"/>
      <c r="J5" s="200"/>
      <c r="K5" s="203" t="s">
        <v>13</v>
      </c>
      <c r="L5" s="204"/>
      <c r="M5" s="204"/>
      <c r="N5" s="204"/>
      <c r="O5" s="204"/>
      <c r="P5" s="204"/>
      <c r="Q5" s="205"/>
      <c r="R5" s="84">
        <v>30</v>
      </c>
    </row>
    <row r="6" spans="1:18" ht="35.1" customHeight="1">
      <c r="A6" s="64" t="s">
        <v>3</v>
      </c>
      <c r="B6" s="64" t="s">
        <v>4</v>
      </c>
      <c r="C6" s="68" t="s">
        <v>1</v>
      </c>
      <c r="D6" s="68" t="s">
        <v>5</v>
      </c>
      <c r="E6" s="69" t="s">
        <v>9</v>
      </c>
      <c r="F6" s="70" t="s">
        <v>17</v>
      </c>
      <c r="G6" s="68" t="s">
        <v>2</v>
      </c>
      <c r="H6" s="64" t="s">
        <v>6</v>
      </c>
      <c r="I6" s="68" t="s">
        <v>7</v>
      </c>
      <c r="J6" s="71" t="s">
        <v>8</v>
      </c>
      <c r="K6" s="72" t="s">
        <v>49</v>
      </c>
      <c r="L6" s="72" t="s">
        <v>50</v>
      </c>
      <c r="M6" s="72" t="s">
        <v>51</v>
      </c>
      <c r="N6" s="73" t="s">
        <v>40</v>
      </c>
      <c r="O6" s="72" t="s">
        <v>52</v>
      </c>
      <c r="P6" s="72" t="s">
        <v>53</v>
      </c>
      <c r="Q6" s="72" t="s">
        <v>48</v>
      </c>
      <c r="R6" s="74" t="s">
        <v>46</v>
      </c>
    </row>
    <row r="7" spans="1:18">
      <c r="A7" s="75"/>
      <c r="B7" s="75"/>
      <c r="C7" s="76"/>
      <c r="D7" s="77"/>
      <c r="E7" s="78"/>
      <c r="F7" s="77"/>
      <c r="G7" s="75"/>
      <c r="H7" s="75"/>
      <c r="I7" s="77"/>
      <c r="J7" s="79"/>
      <c r="K7" s="81"/>
      <c r="L7" s="82"/>
      <c r="M7" s="80"/>
      <c r="N7" s="80"/>
      <c r="O7" s="83"/>
      <c r="P7" s="80"/>
      <c r="Q7" s="81"/>
      <c r="R7" s="80"/>
    </row>
    <row r="9" spans="1:18">
      <c r="I9" s="6"/>
      <c r="J9" s="2"/>
    </row>
  </sheetData>
  <sheetProtection password="D3C7" sheet="1" objects="1" scenarios="1"/>
  <mergeCells count="5">
    <mergeCell ref="A5:J5"/>
    <mergeCell ref="A1:R1"/>
    <mergeCell ref="K5:Q5"/>
    <mergeCell ref="A3:R3"/>
    <mergeCell ref="A4:R4"/>
  </mergeCells>
  <phoneticPr fontId="0" type="noConversion"/>
  <dataValidations count="1">
    <dataValidation type="list" allowBlank="1" showInputMessage="1" showErrorMessage="1" sqref="Q7">
      <formula1>"SI,"</formula1>
    </dataValidation>
  </dataValidations>
  <pageMargins left="0.75" right="0.75" top="1" bottom="1" header="0.5" footer="0.5"/>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I105"/>
  <sheetViews>
    <sheetView showGridLines="0" tabSelected="1" zoomScaleNormal="100" workbookViewId="0">
      <selection sqref="A1:AI1"/>
    </sheetView>
  </sheetViews>
  <sheetFormatPr defaultRowHeight="15"/>
  <cols>
    <col min="1" max="1" width="5.7109375" style="107" bestFit="1" customWidth="1"/>
    <col min="2" max="2" width="6.28515625" style="107" bestFit="1" customWidth="1"/>
    <col min="3" max="3" width="10.7109375" style="119" bestFit="1" customWidth="1"/>
    <col min="4" max="4" width="18.140625" style="120" customWidth="1"/>
    <col min="5" max="5" width="10.7109375" style="119" bestFit="1" customWidth="1"/>
    <col min="6" max="6" width="15.7109375" style="120" customWidth="1"/>
    <col min="7" max="8" width="12.140625" style="121" customWidth="1"/>
    <col min="9" max="9" width="8" style="118" customWidth="1"/>
    <col min="10" max="10" width="12.140625" style="121" customWidth="1"/>
    <col min="11" max="11" width="14.85546875" style="107" customWidth="1"/>
    <col min="12" max="12" width="5.7109375" style="107" bestFit="1" customWidth="1"/>
    <col min="13" max="13" width="8.28515625" style="107" bestFit="1" customWidth="1"/>
    <col min="14" max="14" width="10.7109375" style="119" bestFit="1" customWidth="1"/>
    <col min="15" max="15" width="25.5703125" style="120" customWidth="1"/>
    <col min="16" max="16" width="16.7109375" style="119" customWidth="1"/>
    <col min="17" max="17" width="19.28515625" style="119" customWidth="1"/>
    <col min="18" max="18" width="7" style="107" hidden="1" customWidth="1"/>
    <col min="19" max="19" width="22.28515625" style="120" hidden="1" customWidth="1"/>
    <col min="20" max="23" width="0" style="107" hidden="1" customWidth="1"/>
    <col min="24" max="24" width="5.7109375" style="107" hidden="1" customWidth="1"/>
    <col min="25" max="25" width="8.28515625" style="107" hidden="1" customWidth="1"/>
    <col min="26" max="26" width="3.28515625" style="107" hidden="1" customWidth="1"/>
    <col min="27" max="27" width="13.7109375" style="107" customWidth="1"/>
    <col min="28" max="28" width="8.28515625" style="107" bestFit="1" customWidth="1"/>
    <col min="29" max="29" width="12.7109375" style="119" customWidth="1"/>
    <col min="30" max="30" width="14" style="119" customWidth="1"/>
    <col min="31" max="31" width="15.7109375" style="119" customWidth="1"/>
    <col min="32" max="32" width="15.7109375" style="117" customWidth="1"/>
    <col min="33" max="33" width="14.7109375" style="117" customWidth="1"/>
    <col min="34" max="34" width="16.140625" style="121" customWidth="1"/>
    <col min="35" max="35" width="15.42578125" style="107" customWidth="1"/>
    <col min="36" max="16384" width="9.140625" style="107"/>
  </cols>
  <sheetData>
    <row r="1" spans="1:35" s="90" customFormat="1" ht="23.1" customHeight="1">
      <c r="A1" s="206" t="s">
        <v>73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8"/>
    </row>
    <row r="2" spans="1:35" s="97" customFormat="1" ht="15" customHeight="1">
      <c r="A2" s="91"/>
      <c r="B2" s="92"/>
      <c r="C2" s="21"/>
      <c r="D2" s="93"/>
      <c r="E2" s="21"/>
      <c r="F2" s="93"/>
      <c r="G2" s="94"/>
      <c r="H2" s="94"/>
      <c r="I2" s="139"/>
      <c r="J2" s="94"/>
      <c r="K2" s="92"/>
      <c r="L2" s="92"/>
      <c r="M2" s="92"/>
      <c r="N2" s="21"/>
      <c r="O2" s="93"/>
      <c r="P2" s="21"/>
      <c r="Q2" s="21"/>
      <c r="R2" s="92"/>
      <c r="S2" s="93"/>
      <c r="T2" s="92"/>
      <c r="U2" s="92"/>
      <c r="V2" s="92"/>
      <c r="W2" s="92"/>
      <c r="X2" s="92"/>
      <c r="Y2" s="92"/>
      <c r="Z2" s="92"/>
      <c r="AA2" s="92"/>
      <c r="AB2" s="92"/>
      <c r="AC2" s="21"/>
      <c r="AD2" s="21"/>
      <c r="AE2" s="21"/>
      <c r="AF2" s="95"/>
      <c r="AG2" s="96"/>
      <c r="AH2" s="130"/>
    </row>
    <row r="3" spans="1:35" s="90" customFormat="1" ht="23.1" customHeight="1">
      <c r="A3" s="194" t="s">
        <v>74</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10"/>
    </row>
    <row r="4" spans="1:35" s="90" customFormat="1" ht="15" customHeight="1">
      <c r="A4" s="98"/>
      <c r="B4" s="99"/>
      <c r="C4" s="100"/>
      <c r="D4" s="101"/>
      <c r="E4" s="100"/>
      <c r="F4" s="101"/>
      <c r="G4" s="102"/>
      <c r="H4" s="102"/>
      <c r="I4" s="140"/>
      <c r="J4" s="102"/>
      <c r="K4" s="99"/>
      <c r="L4" s="99"/>
      <c r="M4" s="99"/>
      <c r="N4" s="100"/>
      <c r="O4" s="101"/>
      <c r="P4" s="100"/>
      <c r="Q4" s="100"/>
      <c r="R4" s="99"/>
      <c r="S4" s="101"/>
      <c r="T4" s="99"/>
      <c r="U4" s="99"/>
      <c r="V4" s="99"/>
      <c r="W4" s="99"/>
      <c r="X4" s="99"/>
      <c r="Y4" s="99"/>
      <c r="Z4" s="99"/>
      <c r="AA4" s="99"/>
      <c r="AB4" s="99"/>
      <c r="AC4" s="100"/>
      <c r="AD4" s="190"/>
      <c r="AE4" s="211"/>
      <c r="AF4" s="211"/>
      <c r="AG4" s="211"/>
      <c r="AH4" s="212"/>
      <c r="AI4" s="213"/>
    </row>
    <row r="5" spans="1:35" s="90" customFormat="1" ht="23.1" customHeight="1">
      <c r="A5" s="194" t="s">
        <v>14</v>
      </c>
      <c r="B5" s="214"/>
      <c r="C5" s="215"/>
      <c r="D5" s="194" t="s">
        <v>15</v>
      </c>
      <c r="E5" s="214"/>
      <c r="F5" s="214"/>
      <c r="G5" s="214"/>
      <c r="H5" s="214"/>
      <c r="I5" s="214"/>
      <c r="J5" s="214"/>
      <c r="K5" s="215"/>
      <c r="L5" s="194" t="s">
        <v>16</v>
      </c>
      <c r="M5" s="214"/>
      <c r="N5" s="215"/>
      <c r="O5" s="194" t="s">
        <v>1</v>
      </c>
      <c r="P5" s="214"/>
      <c r="Q5" s="214"/>
      <c r="R5" s="194" t="s">
        <v>17</v>
      </c>
      <c r="S5" s="215"/>
      <c r="T5" s="194" t="s">
        <v>18</v>
      </c>
      <c r="U5" s="214"/>
      <c r="V5" s="214"/>
      <c r="W5" s="215"/>
      <c r="X5" s="194" t="s">
        <v>19</v>
      </c>
      <c r="Y5" s="214"/>
      <c r="Z5" s="214"/>
      <c r="AA5" s="103" t="s">
        <v>47</v>
      </c>
      <c r="AB5" s="194" t="s">
        <v>20</v>
      </c>
      <c r="AC5" s="215"/>
      <c r="AD5" s="194" t="s">
        <v>62</v>
      </c>
      <c r="AE5" s="216"/>
      <c r="AF5" s="216"/>
      <c r="AG5" s="216"/>
      <c r="AH5" s="216"/>
      <c r="AI5" s="213"/>
    </row>
    <row r="6" spans="1:35" ht="36" customHeight="1">
      <c r="A6" s="104" t="s">
        <v>21</v>
      </c>
      <c r="B6" s="104" t="s">
        <v>22</v>
      </c>
      <c r="C6" s="52" t="s">
        <v>23</v>
      </c>
      <c r="D6" s="104" t="s">
        <v>24</v>
      </c>
      <c r="E6" s="105" t="s">
        <v>25</v>
      </c>
      <c r="F6" s="104" t="s">
        <v>26</v>
      </c>
      <c r="G6" s="141" t="s">
        <v>64</v>
      </c>
      <c r="H6" s="106" t="s">
        <v>65</v>
      </c>
      <c r="I6" s="142" t="s">
        <v>66</v>
      </c>
      <c r="J6" s="141" t="s">
        <v>67</v>
      </c>
      <c r="K6" s="104" t="s">
        <v>28</v>
      </c>
      <c r="L6" s="104" t="s">
        <v>21</v>
      </c>
      <c r="M6" s="104" t="s">
        <v>24</v>
      </c>
      <c r="N6" s="52" t="s">
        <v>29</v>
      </c>
      <c r="O6" s="104" t="s">
        <v>30</v>
      </c>
      <c r="P6" s="105" t="s">
        <v>31</v>
      </c>
      <c r="Q6" s="105" t="s">
        <v>32</v>
      </c>
      <c r="R6" s="104" t="s">
        <v>33</v>
      </c>
      <c r="S6" s="104" t="s">
        <v>26</v>
      </c>
      <c r="T6" s="104" t="s">
        <v>33</v>
      </c>
      <c r="U6" s="104" t="s">
        <v>34</v>
      </c>
      <c r="V6" s="104" t="s">
        <v>35</v>
      </c>
      <c r="W6" s="104" t="s">
        <v>36</v>
      </c>
      <c r="X6" s="104" t="s">
        <v>21</v>
      </c>
      <c r="Y6" s="104" t="s">
        <v>24</v>
      </c>
      <c r="Z6" s="104" t="s">
        <v>37</v>
      </c>
      <c r="AA6" s="104" t="s">
        <v>25</v>
      </c>
      <c r="AB6" s="104" t="s">
        <v>24</v>
      </c>
      <c r="AC6" s="52" t="s">
        <v>38</v>
      </c>
      <c r="AD6" s="127" t="s">
        <v>56</v>
      </c>
      <c r="AE6" s="127" t="s">
        <v>57</v>
      </c>
      <c r="AF6" s="127" t="s">
        <v>59</v>
      </c>
      <c r="AG6" s="128" t="s">
        <v>58</v>
      </c>
      <c r="AH6" s="131" t="s">
        <v>60</v>
      </c>
      <c r="AI6" s="129" t="s">
        <v>63</v>
      </c>
    </row>
    <row r="7" spans="1:35">
      <c r="A7" s="108"/>
      <c r="B7" s="108"/>
      <c r="C7" s="109"/>
      <c r="D7" s="110"/>
      <c r="E7" s="109"/>
      <c r="F7" s="111"/>
      <c r="G7" s="112"/>
      <c r="H7" s="112"/>
      <c r="I7" s="143"/>
      <c r="J7" s="112"/>
      <c r="K7" s="108"/>
      <c r="L7" s="108"/>
      <c r="M7" s="108"/>
      <c r="N7" s="109"/>
      <c r="O7" s="111"/>
      <c r="P7" s="109"/>
      <c r="Q7" s="109"/>
      <c r="R7" s="108"/>
      <c r="S7" s="111"/>
      <c r="T7" s="108"/>
      <c r="U7" s="108"/>
      <c r="V7" s="108"/>
      <c r="W7" s="108"/>
      <c r="X7" s="113"/>
      <c r="Y7" s="113"/>
      <c r="Z7" s="113"/>
      <c r="AA7" s="114"/>
      <c r="AB7" s="108"/>
      <c r="AC7" s="109"/>
      <c r="AD7" s="109"/>
      <c r="AE7" s="109"/>
      <c r="AF7" s="115"/>
      <c r="AG7" s="116"/>
      <c r="AH7" s="112"/>
    </row>
    <row r="8" spans="1:35">
      <c r="A8" s="108">
        <v>2015</v>
      </c>
      <c r="B8" s="108">
        <v>189</v>
      </c>
      <c r="C8" s="109" t="s">
        <v>75</v>
      </c>
      <c r="D8" s="150" t="s">
        <v>76</v>
      </c>
      <c r="E8" s="109" t="s">
        <v>77</v>
      </c>
      <c r="F8" s="111" t="s">
        <v>78</v>
      </c>
      <c r="G8" s="112">
        <v>79</v>
      </c>
      <c r="H8" s="112">
        <v>14.25</v>
      </c>
      <c r="I8" s="143" t="s">
        <v>79</v>
      </c>
      <c r="J8" s="112">
        <f t="shared" ref="J8:J39" si="0">IF(I8="SI", G8-H8,G8)</f>
        <v>64.75</v>
      </c>
      <c r="K8" s="151" t="s">
        <v>80</v>
      </c>
      <c r="L8" s="108">
        <v>2015</v>
      </c>
      <c r="M8" s="108">
        <v>1853</v>
      </c>
      <c r="N8" s="109" t="s">
        <v>75</v>
      </c>
      <c r="O8" s="111" t="s">
        <v>81</v>
      </c>
      <c r="P8" s="109" t="s">
        <v>82</v>
      </c>
      <c r="Q8" s="109" t="s">
        <v>83</v>
      </c>
      <c r="R8" s="108" t="s">
        <v>84</v>
      </c>
      <c r="S8" s="111" t="s">
        <v>84</v>
      </c>
      <c r="T8" s="108">
        <v>1080203</v>
      </c>
      <c r="U8" s="108">
        <v>2890</v>
      </c>
      <c r="V8" s="108">
        <v>7430</v>
      </c>
      <c r="W8" s="108">
        <v>99</v>
      </c>
      <c r="X8" s="113">
        <v>2016</v>
      </c>
      <c r="Y8" s="113">
        <v>27</v>
      </c>
      <c r="Z8" s="113">
        <v>0</v>
      </c>
      <c r="AA8" s="114" t="s">
        <v>83</v>
      </c>
      <c r="AB8" s="108">
        <v>297</v>
      </c>
      <c r="AC8" s="109" t="s">
        <v>85</v>
      </c>
      <c r="AD8" s="152" t="s">
        <v>86</v>
      </c>
      <c r="AE8" s="152" t="s">
        <v>85</v>
      </c>
      <c r="AF8" s="153">
        <f t="shared" ref="AF8:AF39" si="1">AE8-AD8</f>
        <v>1349</v>
      </c>
      <c r="AG8" s="154">
        <f t="shared" ref="AG8:AG39" si="2">IF(AI8="SI", 0,J8)</f>
        <v>64.75</v>
      </c>
      <c r="AH8" s="155">
        <f t="shared" ref="AH8:AH39" si="3">AG8*AF8</f>
        <v>87347.75</v>
      </c>
      <c r="AI8" s="156"/>
    </row>
    <row r="9" spans="1:35">
      <c r="A9" s="108">
        <v>2015</v>
      </c>
      <c r="B9" s="108">
        <v>190</v>
      </c>
      <c r="C9" s="109" t="s">
        <v>75</v>
      </c>
      <c r="D9" s="150" t="s">
        <v>87</v>
      </c>
      <c r="E9" s="109" t="s">
        <v>77</v>
      </c>
      <c r="F9" s="111" t="s">
        <v>78</v>
      </c>
      <c r="G9" s="112">
        <v>79</v>
      </c>
      <c r="H9" s="112">
        <v>14.25</v>
      </c>
      <c r="I9" s="143" t="s">
        <v>79</v>
      </c>
      <c r="J9" s="112">
        <f t="shared" si="0"/>
        <v>64.75</v>
      </c>
      <c r="K9" s="151" t="s">
        <v>80</v>
      </c>
      <c r="L9" s="108">
        <v>2015</v>
      </c>
      <c r="M9" s="108">
        <v>1852</v>
      </c>
      <c r="N9" s="109" t="s">
        <v>75</v>
      </c>
      <c r="O9" s="111" t="s">
        <v>81</v>
      </c>
      <c r="P9" s="109" t="s">
        <v>82</v>
      </c>
      <c r="Q9" s="109" t="s">
        <v>83</v>
      </c>
      <c r="R9" s="108" t="s">
        <v>84</v>
      </c>
      <c r="S9" s="111" t="s">
        <v>84</v>
      </c>
      <c r="T9" s="108">
        <v>1080203</v>
      </c>
      <c r="U9" s="108">
        <v>2890</v>
      </c>
      <c r="V9" s="108">
        <v>7430</v>
      </c>
      <c r="W9" s="108">
        <v>99</v>
      </c>
      <c r="X9" s="113">
        <v>2016</v>
      </c>
      <c r="Y9" s="113">
        <v>27</v>
      </c>
      <c r="Z9" s="113">
        <v>0</v>
      </c>
      <c r="AA9" s="114" t="s">
        <v>83</v>
      </c>
      <c r="AB9" s="108">
        <v>297</v>
      </c>
      <c r="AC9" s="109" t="s">
        <v>85</v>
      </c>
      <c r="AD9" s="152" t="s">
        <v>86</v>
      </c>
      <c r="AE9" s="152" t="s">
        <v>85</v>
      </c>
      <c r="AF9" s="153">
        <f t="shared" si="1"/>
        <v>1349</v>
      </c>
      <c r="AG9" s="154">
        <f t="shared" si="2"/>
        <v>64.75</v>
      </c>
      <c r="AH9" s="155">
        <f t="shared" si="3"/>
        <v>87347.75</v>
      </c>
      <c r="AI9" s="156"/>
    </row>
    <row r="10" spans="1:35">
      <c r="A10" s="108">
        <v>2015</v>
      </c>
      <c r="B10" s="108">
        <v>191</v>
      </c>
      <c r="C10" s="109" t="s">
        <v>75</v>
      </c>
      <c r="D10" s="150" t="s">
        <v>88</v>
      </c>
      <c r="E10" s="109" t="s">
        <v>77</v>
      </c>
      <c r="F10" s="111" t="s">
        <v>78</v>
      </c>
      <c r="G10" s="112">
        <v>142.44999999999999</v>
      </c>
      <c r="H10" s="112">
        <v>25.69</v>
      </c>
      <c r="I10" s="143" t="s">
        <v>79</v>
      </c>
      <c r="J10" s="112">
        <f t="shared" si="0"/>
        <v>116.75999999999999</v>
      </c>
      <c r="K10" s="151" t="s">
        <v>80</v>
      </c>
      <c r="L10" s="108">
        <v>2015</v>
      </c>
      <c r="M10" s="108">
        <v>1849</v>
      </c>
      <c r="N10" s="109" t="s">
        <v>75</v>
      </c>
      <c r="O10" s="111" t="s">
        <v>81</v>
      </c>
      <c r="P10" s="109" t="s">
        <v>82</v>
      </c>
      <c r="Q10" s="109" t="s">
        <v>83</v>
      </c>
      <c r="R10" s="108" t="s">
        <v>84</v>
      </c>
      <c r="S10" s="111" t="s">
        <v>84</v>
      </c>
      <c r="T10" s="108">
        <v>1080203</v>
      </c>
      <c r="U10" s="108">
        <v>2890</v>
      </c>
      <c r="V10" s="108">
        <v>7430</v>
      </c>
      <c r="W10" s="108">
        <v>99</v>
      </c>
      <c r="X10" s="113">
        <v>2016</v>
      </c>
      <c r="Y10" s="113">
        <v>27</v>
      </c>
      <c r="Z10" s="113">
        <v>0</v>
      </c>
      <c r="AA10" s="114" t="s">
        <v>83</v>
      </c>
      <c r="AB10" s="108">
        <v>297</v>
      </c>
      <c r="AC10" s="109" t="s">
        <v>85</v>
      </c>
      <c r="AD10" s="152" t="s">
        <v>86</v>
      </c>
      <c r="AE10" s="152" t="s">
        <v>85</v>
      </c>
      <c r="AF10" s="153">
        <f t="shared" si="1"/>
        <v>1349</v>
      </c>
      <c r="AG10" s="154">
        <f t="shared" si="2"/>
        <v>116.75999999999999</v>
      </c>
      <c r="AH10" s="155">
        <f t="shared" si="3"/>
        <v>157509.24</v>
      </c>
      <c r="AI10" s="156"/>
    </row>
    <row r="11" spans="1:35">
      <c r="A11" s="108">
        <v>2016</v>
      </c>
      <c r="B11" s="108">
        <v>210</v>
      </c>
      <c r="C11" s="109" t="s">
        <v>89</v>
      </c>
      <c r="D11" s="150" t="s">
        <v>90</v>
      </c>
      <c r="E11" s="109" t="s">
        <v>91</v>
      </c>
      <c r="F11" s="111" t="s">
        <v>92</v>
      </c>
      <c r="G11" s="112">
        <v>161.75</v>
      </c>
      <c r="H11" s="112">
        <v>29.17</v>
      </c>
      <c r="I11" s="143" t="s">
        <v>79</v>
      </c>
      <c r="J11" s="112">
        <f t="shared" si="0"/>
        <v>132.57999999999998</v>
      </c>
      <c r="K11" s="151" t="s">
        <v>93</v>
      </c>
      <c r="L11" s="108">
        <v>2016</v>
      </c>
      <c r="M11" s="108">
        <v>2108</v>
      </c>
      <c r="N11" s="109" t="s">
        <v>94</v>
      </c>
      <c r="O11" s="111" t="s">
        <v>81</v>
      </c>
      <c r="P11" s="109" t="s">
        <v>82</v>
      </c>
      <c r="Q11" s="109" t="s">
        <v>83</v>
      </c>
      <c r="R11" s="108" t="s">
        <v>84</v>
      </c>
      <c r="S11" s="111" t="s">
        <v>84</v>
      </c>
      <c r="T11" s="108">
        <v>1010203</v>
      </c>
      <c r="U11" s="108">
        <v>140</v>
      </c>
      <c r="V11" s="108">
        <v>450</v>
      </c>
      <c r="W11" s="108">
        <v>7</v>
      </c>
      <c r="X11" s="113">
        <v>2018</v>
      </c>
      <c r="Y11" s="113">
        <v>22</v>
      </c>
      <c r="Z11" s="113">
        <v>0</v>
      </c>
      <c r="AA11" s="114" t="s">
        <v>95</v>
      </c>
      <c r="AB11" s="108">
        <v>319</v>
      </c>
      <c r="AC11" s="109" t="s">
        <v>95</v>
      </c>
      <c r="AD11" s="152" t="s">
        <v>96</v>
      </c>
      <c r="AE11" s="152" t="s">
        <v>95</v>
      </c>
      <c r="AF11" s="153">
        <f t="shared" si="1"/>
        <v>979</v>
      </c>
      <c r="AG11" s="154">
        <f t="shared" si="2"/>
        <v>132.57999999999998</v>
      </c>
      <c r="AH11" s="155">
        <f t="shared" si="3"/>
        <v>129795.81999999998</v>
      </c>
      <c r="AI11" s="156"/>
    </row>
    <row r="12" spans="1:35">
      <c r="A12" s="108">
        <v>2019</v>
      </c>
      <c r="B12" s="108">
        <v>87</v>
      </c>
      <c r="C12" s="109" t="s">
        <v>97</v>
      </c>
      <c r="D12" s="150" t="s">
        <v>98</v>
      </c>
      <c r="E12" s="109" t="s">
        <v>97</v>
      </c>
      <c r="F12" s="111" t="s">
        <v>99</v>
      </c>
      <c r="G12" s="112">
        <v>2156.96</v>
      </c>
      <c r="H12" s="112">
        <v>388.96</v>
      </c>
      <c r="I12" s="143" t="s">
        <v>79</v>
      </c>
      <c r="J12" s="112">
        <f t="shared" si="0"/>
        <v>1768</v>
      </c>
      <c r="K12" s="151" t="s">
        <v>100</v>
      </c>
      <c r="L12" s="108">
        <v>2019</v>
      </c>
      <c r="M12" s="108">
        <v>1044</v>
      </c>
      <c r="N12" s="109" t="s">
        <v>97</v>
      </c>
      <c r="O12" s="111" t="s">
        <v>101</v>
      </c>
      <c r="P12" s="109" t="s">
        <v>102</v>
      </c>
      <c r="Q12" s="109" t="s">
        <v>103</v>
      </c>
      <c r="R12" s="108" t="s">
        <v>84</v>
      </c>
      <c r="S12" s="111" t="s">
        <v>84</v>
      </c>
      <c r="T12" s="108">
        <v>2090605</v>
      </c>
      <c r="U12" s="108">
        <v>9070</v>
      </c>
      <c r="V12" s="108">
        <v>12650</v>
      </c>
      <c r="W12" s="108">
        <v>25</v>
      </c>
      <c r="X12" s="113">
        <v>2018</v>
      </c>
      <c r="Y12" s="113">
        <v>173</v>
      </c>
      <c r="Z12" s="113">
        <v>0</v>
      </c>
      <c r="AA12" s="114" t="s">
        <v>104</v>
      </c>
      <c r="AB12" s="108">
        <v>303</v>
      </c>
      <c r="AC12" s="109" t="s">
        <v>95</v>
      </c>
      <c r="AD12" s="152" t="s">
        <v>105</v>
      </c>
      <c r="AE12" s="152" t="s">
        <v>95</v>
      </c>
      <c r="AF12" s="153">
        <f t="shared" si="1"/>
        <v>97</v>
      </c>
      <c r="AG12" s="154">
        <f t="shared" si="2"/>
        <v>1768</v>
      </c>
      <c r="AH12" s="155">
        <f t="shared" si="3"/>
        <v>171496</v>
      </c>
      <c r="AI12" s="156"/>
    </row>
    <row r="13" spans="1:35">
      <c r="A13" s="108">
        <v>2019</v>
      </c>
      <c r="B13" s="108">
        <v>95</v>
      </c>
      <c r="C13" s="109" t="s">
        <v>104</v>
      </c>
      <c r="D13" s="150" t="s">
        <v>106</v>
      </c>
      <c r="E13" s="109" t="s">
        <v>104</v>
      </c>
      <c r="F13" s="111" t="s">
        <v>107</v>
      </c>
      <c r="G13" s="112">
        <v>2640</v>
      </c>
      <c r="H13" s="112">
        <v>240</v>
      </c>
      <c r="I13" s="143" t="s">
        <v>79</v>
      </c>
      <c r="J13" s="112">
        <f t="shared" si="0"/>
        <v>2400</v>
      </c>
      <c r="K13" s="151" t="s">
        <v>108</v>
      </c>
      <c r="L13" s="108">
        <v>2019</v>
      </c>
      <c r="M13" s="108">
        <v>1149</v>
      </c>
      <c r="N13" s="109" t="s">
        <v>104</v>
      </c>
      <c r="O13" s="111" t="s">
        <v>109</v>
      </c>
      <c r="P13" s="109" t="s">
        <v>110</v>
      </c>
      <c r="Q13" s="109" t="s">
        <v>111</v>
      </c>
      <c r="R13" s="108" t="s">
        <v>84</v>
      </c>
      <c r="S13" s="111" t="s">
        <v>84</v>
      </c>
      <c r="T13" s="108">
        <v>2080101</v>
      </c>
      <c r="U13" s="108">
        <v>8230</v>
      </c>
      <c r="V13" s="108">
        <v>11840</v>
      </c>
      <c r="W13" s="108">
        <v>99</v>
      </c>
      <c r="X13" s="113">
        <v>2019</v>
      </c>
      <c r="Y13" s="113">
        <v>53</v>
      </c>
      <c r="Z13" s="113">
        <v>0</v>
      </c>
      <c r="AA13" s="114" t="s">
        <v>112</v>
      </c>
      <c r="AB13" s="108">
        <v>227</v>
      </c>
      <c r="AC13" s="109" t="s">
        <v>113</v>
      </c>
      <c r="AD13" s="152" t="s">
        <v>104</v>
      </c>
      <c r="AE13" s="152" t="s">
        <v>113</v>
      </c>
      <c r="AF13" s="153">
        <f t="shared" si="1"/>
        <v>42</v>
      </c>
      <c r="AG13" s="154">
        <f t="shared" si="2"/>
        <v>2400</v>
      </c>
      <c r="AH13" s="155">
        <f t="shared" si="3"/>
        <v>100800</v>
      </c>
      <c r="AI13" s="156"/>
    </row>
    <row r="14" spans="1:35">
      <c r="A14" s="108">
        <v>2019</v>
      </c>
      <c r="B14" s="108">
        <v>96</v>
      </c>
      <c r="C14" s="109" t="s">
        <v>104</v>
      </c>
      <c r="D14" s="150" t="s">
        <v>114</v>
      </c>
      <c r="E14" s="109" t="s">
        <v>115</v>
      </c>
      <c r="F14" s="111" t="s">
        <v>116</v>
      </c>
      <c r="G14" s="112">
        <v>0.01</v>
      </c>
      <c r="H14" s="112">
        <v>0</v>
      </c>
      <c r="I14" s="143" t="s">
        <v>79</v>
      </c>
      <c r="J14" s="112">
        <f t="shared" si="0"/>
        <v>0.01</v>
      </c>
      <c r="K14" s="151" t="s">
        <v>117</v>
      </c>
      <c r="L14" s="108">
        <v>2019</v>
      </c>
      <c r="M14" s="108">
        <v>1106</v>
      </c>
      <c r="N14" s="109" t="s">
        <v>118</v>
      </c>
      <c r="O14" s="111" t="s">
        <v>119</v>
      </c>
      <c r="P14" s="109" t="s">
        <v>120</v>
      </c>
      <c r="Q14" s="109" t="s">
        <v>120</v>
      </c>
      <c r="R14" s="108" t="s">
        <v>84</v>
      </c>
      <c r="S14" s="111" t="s">
        <v>84</v>
      </c>
      <c r="T14" s="108">
        <v>1010203</v>
      </c>
      <c r="U14" s="108">
        <v>140</v>
      </c>
      <c r="V14" s="108">
        <v>450</v>
      </c>
      <c r="W14" s="108">
        <v>2</v>
      </c>
      <c r="X14" s="113">
        <v>2019</v>
      </c>
      <c r="Y14" s="113">
        <v>94</v>
      </c>
      <c r="Z14" s="113">
        <v>0</v>
      </c>
      <c r="AA14" s="114" t="s">
        <v>83</v>
      </c>
      <c r="AB14" s="108">
        <v>224</v>
      </c>
      <c r="AC14" s="109" t="s">
        <v>121</v>
      </c>
      <c r="AD14" s="152" t="s">
        <v>122</v>
      </c>
      <c r="AE14" s="152" t="s">
        <v>121</v>
      </c>
      <c r="AF14" s="153">
        <f t="shared" si="1"/>
        <v>-17</v>
      </c>
      <c r="AG14" s="154">
        <f t="shared" si="2"/>
        <v>0.01</v>
      </c>
      <c r="AH14" s="155">
        <f t="shared" si="3"/>
        <v>-0.17</v>
      </c>
      <c r="AI14" s="156"/>
    </row>
    <row r="15" spans="1:35">
      <c r="A15" s="108">
        <v>2019</v>
      </c>
      <c r="B15" s="108">
        <v>96</v>
      </c>
      <c r="C15" s="109" t="s">
        <v>104</v>
      </c>
      <c r="D15" s="150" t="s">
        <v>114</v>
      </c>
      <c r="E15" s="109" t="s">
        <v>115</v>
      </c>
      <c r="F15" s="111" t="s">
        <v>116</v>
      </c>
      <c r="G15" s="112">
        <v>381.55</v>
      </c>
      <c r="H15" s="112">
        <v>68.81</v>
      </c>
      <c r="I15" s="143" t="s">
        <v>79</v>
      </c>
      <c r="J15" s="112">
        <f t="shared" si="0"/>
        <v>312.74</v>
      </c>
      <c r="K15" s="151" t="s">
        <v>117</v>
      </c>
      <c r="L15" s="108">
        <v>2019</v>
      </c>
      <c r="M15" s="108">
        <v>1106</v>
      </c>
      <c r="N15" s="109" t="s">
        <v>118</v>
      </c>
      <c r="O15" s="111" t="s">
        <v>119</v>
      </c>
      <c r="P15" s="109" t="s">
        <v>120</v>
      </c>
      <c r="Q15" s="109" t="s">
        <v>120</v>
      </c>
      <c r="R15" s="108" t="s">
        <v>84</v>
      </c>
      <c r="S15" s="111" t="s">
        <v>84</v>
      </c>
      <c r="T15" s="108">
        <v>1010203</v>
      </c>
      <c r="U15" s="108">
        <v>140</v>
      </c>
      <c r="V15" s="108">
        <v>450</v>
      </c>
      <c r="W15" s="108">
        <v>2</v>
      </c>
      <c r="X15" s="113">
        <v>2018</v>
      </c>
      <c r="Y15" s="113">
        <v>94</v>
      </c>
      <c r="Z15" s="113">
        <v>0</v>
      </c>
      <c r="AA15" s="114" t="s">
        <v>83</v>
      </c>
      <c r="AB15" s="108">
        <v>225</v>
      </c>
      <c r="AC15" s="109" t="s">
        <v>121</v>
      </c>
      <c r="AD15" s="152" t="s">
        <v>122</v>
      </c>
      <c r="AE15" s="152" t="s">
        <v>121</v>
      </c>
      <c r="AF15" s="153">
        <f t="shared" si="1"/>
        <v>-17</v>
      </c>
      <c r="AG15" s="154">
        <f t="shared" si="2"/>
        <v>312.74</v>
      </c>
      <c r="AH15" s="155">
        <f t="shared" si="3"/>
        <v>-5316.58</v>
      </c>
      <c r="AI15" s="156"/>
    </row>
    <row r="16" spans="1:35">
      <c r="A16" s="108">
        <v>2019</v>
      </c>
      <c r="B16" s="108">
        <v>101</v>
      </c>
      <c r="C16" s="109" t="s">
        <v>123</v>
      </c>
      <c r="D16" s="150" t="s">
        <v>124</v>
      </c>
      <c r="E16" s="109" t="s">
        <v>125</v>
      </c>
      <c r="F16" s="111" t="s">
        <v>126</v>
      </c>
      <c r="G16" s="112">
        <v>6588</v>
      </c>
      <c r="H16" s="112">
        <v>1188</v>
      </c>
      <c r="I16" s="143" t="s">
        <v>79</v>
      </c>
      <c r="J16" s="112">
        <f t="shared" si="0"/>
        <v>5400</v>
      </c>
      <c r="K16" s="151" t="s">
        <v>127</v>
      </c>
      <c r="L16" s="108">
        <v>2019</v>
      </c>
      <c r="M16" s="108">
        <v>1316</v>
      </c>
      <c r="N16" s="109" t="s">
        <v>123</v>
      </c>
      <c r="O16" s="111" t="s">
        <v>128</v>
      </c>
      <c r="P16" s="109" t="s">
        <v>129</v>
      </c>
      <c r="Q16" s="109" t="s">
        <v>130</v>
      </c>
      <c r="R16" s="108" t="s">
        <v>84</v>
      </c>
      <c r="S16" s="111" t="s">
        <v>84</v>
      </c>
      <c r="T16" s="108">
        <v>2090605</v>
      </c>
      <c r="U16" s="108">
        <v>9070</v>
      </c>
      <c r="V16" s="108">
        <v>12650</v>
      </c>
      <c r="W16" s="108">
        <v>25</v>
      </c>
      <c r="X16" s="113">
        <v>2019</v>
      </c>
      <c r="Y16" s="113">
        <v>72</v>
      </c>
      <c r="Z16" s="113">
        <v>0</v>
      </c>
      <c r="AA16" s="114" t="s">
        <v>131</v>
      </c>
      <c r="AB16" s="108">
        <v>285</v>
      </c>
      <c r="AC16" s="109" t="s">
        <v>132</v>
      </c>
      <c r="AD16" s="152" t="s">
        <v>133</v>
      </c>
      <c r="AE16" s="152" t="s">
        <v>132</v>
      </c>
      <c r="AF16" s="153">
        <f t="shared" si="1"/>
        <v>41</v>
      </c>
      <c r="AG16" s="154">
        <f t="shared" si="2"/>
        <v>5400</v>
      </c>
      <c r="AH16" s="155">
        <f t="shared" si="3"/>
        <v>221400</v>
      </c>
      <c r="AI16" s="156"/>
    </row>
    <row r="17" spans="1:35">
      <c r="A17" s="108">
        <v>2019</v>
      </c>
      <c r="B17" s="108">
        <v>103</v>
      </c>
      <c r="C17" s="109" t="s">
        <v>123</v>
      </c>
      <c r="D17" s="150" t="s">
        <v>134</v>
      </c>
      <c r="E17" s="109" t="s">
        <v>135</v>
      </c>
      <c r="F17" s="111" t="s">
        <v>136</v>
      </c>
      <c r="G17" s="112">
        <v>2415.6</v>
      </c>
      <c r="H17" s="112">
        <v>435.6</v>
      </c>
      <c r="I17" s="143" t="s">
        <v>79</v>
      </c>
      <c r="J17" s="112">
        <f t="shared" si="0"/>
        <v>1980</v>
      </c>
      <c r="K17" s="151" t="s">
        <v>137</v>
      </c>
      <c r="L17" s="108">
        <v>2019</v>
      </c>
      <c r="M17" s="108">
        <v>1259</v>
      </c>
      <c r="N17" s="109" t="s">
        <v>138</v>
      </c>
      <c r="O17" s="111" t="s">
        <v>139</v>
      </c>
      <c r="P17" s="109" t="s">
        <v>140</v>
      </c>
      <c r="Q17" s="109" t="s">
        <v>83</v>
      </c>
      <c r="R17" s="108" t="s">
        <v>84</v>
      </c>
      <c r="S17" s="111" t="s">
        <v>84</v>
      </c>
      <c r="T17" s="108">
        <v>2090605</v>
      </c>
      <c r="U17" s="108">
        <v>9070</v>
      </c>
      <c r="V17" s="108">
        <v>12650</v>
      </c>
      <c r="W17" s="108">
        <v>25</v>
      </c>
      <c r="X17" s="113">
        <v>2019</v>
      </c>
      <c r="Y17" s="113">
        <v>71</v>
      </c>
      <c r="Z17" s="113">
        <v>0</v>
      </c>
      <c r="AA17" s="114" t="s">
        <v>141</v>
      </c>
      <c r="AB17" s="108">
        <v>226</v>
      </c>
      <c r="AC17" s="109" t="s">
        <v>113</v>
      </c>
      <c r="AD17" s="152" t="s">
        <v>142</v>
      </c>
      <c r="AE17" s="152" t="s">
        <v>113</v>
      </c>
      <c r="AF17" s="153">
        <f t="shared" si="1"/>
        <v>4</v>
      </c>
      <c r="AG17" s="154">
        <f t="shared" si="2"/>
        <v>1980</v>
      </c>
      <c r="AH17" s="155">
        <f t="shared" si="3"/>
        <v>7920</v>
      </c>
      <c r="AI17" s="156"/>
    </row>
    <row r="18" spans="1:35">
      <c r="A18" s="108">
        <v>2019</v>
      </c>
      <c r="B18" s="108">
        <v>116</v>
      </c>
      <c r="C18" s="109" t="s">
        <v>121</v>
      </c>
      <c r="D18" s="150" t="s">
        <v>143</v>
      </c>
      <c r="E18" s="109" t="s">
        <v>144</v>
      </c>
      <c r="F18" s="111" t="s">
        <v>145</v>
      </c>
      <c r="G18" s="112">
        <v>36.6</v>
      </c>
      <c r="H18" s="112">
        <v>6.6</v>
      </c>
      <c r="I18" s="143" t="s">
        <v>79</v>
      </c>
      <c r="J18" s="112">
        <f t="shared" si="0"/>
        <v>30</v>
      </c>
      <c r="K18" s="151" t="s">
        <v>146</v>
      </c>
      <c r="L18" s="108">
        <v>2019</v>
      </c>
      <c r="M18" s="108">
        <v>1451</v>
      </c>
      <c r="N18" s="109" t="s">
        <v>121</v>
      </c>
      <c r="O18" s="111" t="s">
        <v>147</v>
      </c>
      <c r="P18" s="109" t="s">
        <v>148</v>
      </c>
      <c r="Q18" s="109" t="s">
        <v>83</v>
      </c>
      <c r="R18" s="108" t="s">
        <v>84</v>
      </c>
      <c r="S18" s="111" t="s">
        <v>84</v>
      </c>
      <c r="T18" s="108">
        <v>1010203</v>
      </c>
      <c r="U18" s="108">
        <v>140</v>
      </c>
      <c r="V18" s="108">
        <v>450</v>
      </c>
      <c r="W18" s="108">
        <v>4</v>
      </c>
      <c r="X18" s="113">
        <v>2019</v>
      </c>
      <c r="Y18" s="113">
        <v>35</v>
      </c>
      <c r="Z18" s="113">
        <v>0</v>
      </c>
      <c r="AA18" s="114" t="s">
        <v>149</v>
      </c>
      <c r="AB18" s="108">
        <v>253</v>
      </c>
      <c r="AC18" s="109" t="s">
        <v>150</v>
      </c>
      <c r="AD18" s="152" t="s">
        <v>149</v>
      </c>
      <c r="AE18" s="152" t="s">
        <v>150</v>
      </c>
      <c r="AF18" s="153">
        <f t="shared" si="1"/>
        <v>7</v>
      </c>
      <c r="AG18" s="154">
        <f t="shared" si="2"/>
        <v>30</v>
      </c>
      <c r="AH18" s="155">
        <f t="shared" si="3"/>
        <v>210</v>
      </c>
      <c r="AI18" s="156"/>
    </row>
    <row r="19" spans="1:35">
      <c r="A19" s="108">
        <v>2019</v>
      </c>
      <c r="B19" s="108">
        <v>117</v>
      </c>
      <c r="C19" s="109" t="s">
        <v>151</v>
      </c>
      <c r="D19" s="150" t="s">
        <v>152</v>
      </c>
      <c r="E19" s="109" t="s">
        <v>153</v>
      </c>
      <c r="F19" s="111" t="s">
        <v>154</v>
      </c>
      <c r="G19" s="112">
        <v>30.5</v>
      </c>
      <c r="H19" s="112">
        <v>5.5</v>
      </c>
      <c r="I19" s="143" t="s">
        <v>79</v>
      </c>
      <c r="J19" s="112">
        <f t="shared" si="0"/>
        <v>25</v>
      </c>
      <c r="K19" s="151" t="s">
        <v>155</v>
      </c>
      <c r="L19" s="108">
        <v>2019</v>
      </c>
      <c r="M19" s="108">
        <v>1480</v>
      </c>
      <c r="N19" s="109" t="s">
        <v>113</v>
      </c>
      <c r="O19" s="111" t="s">
        <v>156</v>
      </c>
      <c r="P19" s="109" t="s">
        <v>157</v>
      </c>
      <c r="Q19" s="109" t="s">
        <v>157</v>
      </c>
      <c r="R19" s="108" t="s">
        <v>84</v>
      </c>
      <c r="S19" s="111" t="s">
        <v>84</v>
      </c>
      <c r="T19" s="108">
        <v>1010202</v>
      </c>
      <c r="U19" s="108">
        <v>130</v>
      </c>
      <c r="V19" s="108">
        <v>450</v>
      </c>
      <c r="W19" s="108">
        <v>1</v>
      </c>
      <c r="X19" s="113">
        <v>2019</v>
      </c>
      <c r="Y19" s="113">
        <v>90</v>
      </c>
      <c r="Z19" s="113">
        <v>0</v>
      </c>
      <c r="AA19" s="114" t="s">
        <v>149</v>
      </c>
      <c r="AB19" s="108">
        <v>256</v>
      </c>
      <c r="AC19" s="109" t="s">
        <v>150</v>
      </c>
      <c r="AD19" s="152" t="s">
        <v>142</v>
      </c>
      <c r="AE19" s="152" t="s">
        <v>150</v>
      </c>
      <c r="AF19" s="153">
        <f t="shared" si="1"/>
        <v>39</v>
      </c>
      <c r="AG19" s="154">
        <f t="shared" si="2"/>
        <v>25</v>
      </c>
      <c r="AH19" s="155">
        <f t="shared" si="3"/>
        <v>975</v>
      </c>
      <c r="AI19" s="156"/>
    </row>
    <row r="20" spans="1:35">
      <c r="A20" s="108">
        <v>2019</v>
      </c>
      <c r="B20" s="108">
        <v>118</v>
      </c>
      <c r="C20" s="109" t="s">
        <v>151</v>
      </c>
      <c r="D20" s="150" t="s">
        <v>158</v>
      </c>
      <c r="E20" s="109" t="s">
        <v>142</v>
      </c>
      <c r="F20" s="111" t="s">
        <v>159</v>
      </c>
      <c r="G20" s="112">
        <v>28.49</v>
      </c>
      <c r="H20" s="112">
        <v>5.41</v>
      </c>
      <c r="I20" s="143" t="s">
        <v>79</v>
      </c>
      <c r="J20" s="112">
        <f t="shared" si="0"/>
        <v>23.08</v>
      </c>
      <c r="K20" s="151" t="s">
        <v>160</v>
      </c>
      <c r="L20" s="108">
        <v>2019</v>
      </c>
      <c r="M20" s="108">
        <v>1503</v>
      </c>
      <c r="N20" s="109" t="s">
        <v>151</v>
      </c>
      <c r="O20" s="111" t="s">
        <v>161</v>
      </c>
      <c r="P20" s="109" t="s">
        <v>162</v>
      </c>
      <c r="Q20" s="109" t="s">
        <v>83</v>
      </c>
      <c r="R20" s="108" t="s">
        <v>84</v>
      </c>
      <c r="S20" s="111" t="s">
        <v>84</v>
      </c>
      <c r="T20" s="108">
        <v>1010203</v>
      </c>
      <c r="U20" s="108">
        <v>140</v>
      </c>
      <c r="V20" s="108">
        <v>450</v>
      </c>
      <c r="W20" s="108">
        <v>5</v>
      </c>
      <c r="X20" s="113">
        <v>2019</v>
      </c>
      <c r="Y20" s="113">
        <v>29</v>
      </c>
      <c r="Z20" s="113">
        <v>0</v>
      </c>
      <c r="AA20" s="114" t="s">
        <v>149</v>
      </c>
      <c r="AB20" s="108">
        <v>257</v>
      </c>
      <c r="AC20" s="109" t="s">
        <v>150</v>
      </c>
      <c r="AD20" s="152" t="s">
        <v>163</v>
      </c>
      <c r="AE20" s="152" t="s">
        <v>150</v>
      </c>
      <c r="AF20" s="153">
        <f t="shared" si="1"/>
        <v>-23</v>
      </c>
      <c r="AG20" s="154">
        <f t="shared" si="2"/>
        <v>23.08</v>
      </c>
      <c r="AH20" s="155">
        <f t="shared" si="3"/>
        <v>-530.83999999999992</v>
      </c>
      <c r="AI20" s="156"/>
    </row>
    <row r="21" spans="1:35">
      <c r="A21" s="108">
        <v>2019</v>
      </c>
      <c r="B21" s="108">
        <v>119</v>
      </c>
      <c r="C21" s="109" t="s">
        <v>151</v>
      </c>
      <c r="D21" s="150" t="s">
        <v>164</v>
      </c>
      <c r="E21" s="109" t="s">
        <v>165</v>
      </c>
      <c r="F21" s="111" t="s">
        <v>166</v>
      </c>
      <c r="G21" s="112">
        <v>240.96</v>
      </c>
      <c r="H21" s="112">
        <v>43.45</v>
      </c>
      <c r="I21" s="143" t="s">
        <v>79</v>
      </c>
      <c r="J21" s="112">
        <f t="shared" si="0"/>
        <v>197.51</v>
      </c>
      <c r="K21" s="151" t="s">
        <v>167</v>
      </c>
      <c r="L21" s="108">
        <v>2019</v>
      </c>
      <c r="M21" s="108">
        <v>1515</v>
      </c>
      <c r="N21" s="109" t="s">
        <v>151</v>
      </c>
      <c r="O21" s="111" t="s">
        <v>168</v>
      </c>
      <c r="P21" s="109" t="s">
        <v>169</v>
      </c>
      <c r="Q21" s="109" t="s">
        <v>83</v>
      </c>
      <c r="R21" s="108" t="s">
        <v>84</v>
      </c>
      <c r="S21" s="111" t="s">
        <v>84</v>
      </c>
      <c r="T21" s="108">
        <v>1010203</v>
      </c>
      <c r="U21" s="108">
        <v>140</v>
      </c>
      <c r="V21" s="108">
        <v>450</v>
      </c>
      <c r="W21" s="108">
        <v>2</v>
      </c>
      <c r="X21" s="113">
        <v>2019</v>
      </c>
      <c r="Y21" s="113">
        <v>119</v>
      </c>
      <c r="Z21" s="113">
        <v>0</v>
      </c>
      <c r="AA21" s="114" t="s">
        <v>149</v>
      </c>
      <c r="AB21" s="108">
        <v>250</v>
      </c>
      <c r="AC21" s="109" t="s">
        <v>150</v>
      </c>
      <c r="AD21" s="152" t="s">
        <v>170</v>
      </c>
      <c r="AE21" s="152" t="s">
        <v>150</v>
      </c>
      <c r="AF21" s="153">
        <f t="shared" si="1"/>
        <v>-25</v>
      </c>
      <c r="AG21" s="154">
        <f t="shared" si="2"/>
        <v>197.51</v>
      </c>
      <c r="AH21" s="155">
        <f t="shared" si="3"/>
        <v>-4937.75</v>
      </c>
      <c r="AI21" s="156"/>
    </row>
    <row r="22" spans="1:35">
      <c r="A22" s="108">
        <v>2019</v>
      </c>
      <c r="B22" s="108">
        <v>120</v>
      </c>
      <c r="C22" s="109" t="s">
        <v>151</v>
      </c>
      <c r="D22" s="150" t="s">
        <v>171</v>
      </c>
      <c r="E22" s="109" t="s">
        <v>172</v>
      </c>
      <c r="F22" s="111" t="s">
        <v>173</v>
      </c>
      <c r="G22" s="112">
        <v>735.47</v>
      </c>
      <c r="H22" s="112">
        <v>65.47</v>
      </c>
      <c r="I22" s="143" t="s">
        <v>79</v>
      </c>
      <c r="J22" s="112">
        <f t="shared" si="0"/>
        <v>670</v>
      </c>
      <c r="K22" s="151" t="s">
        <v>174</v>
      </c>
      <c r="L22" s="108">
        <v>2019</v>
      </c>
      <c r="M22" s="108">
        <v>1481</v>
      </c>
      <c r="N22" s="109" t="s">
        <v>113</v>
      </c>
      <c r="O22" s="111" t="s">
        <v>175</v>
      </c>
      <c r="P22" s="109" t="s">
        <v>176</v>
      </c>
      <c r="Q22" s="109" t="s">
        <v>83</v>
      </c>
      <c r="R22" s="108" t="s">
        <v>84</v>
      </c>
      <c r="S22" s="111" t="s">
        <v>84</v>
      </c>
      <c r="T22" s="108">
        <v>1010203</v>
      </c>
      <c r="U22" s="108">
        <v>140</v>
      </c>
      <c r="V22" s="108">
        <v>450</v>
      </c>
      <c r="W22" s="108">
        <v>6</v>
      </c>
      <c r="X22" s="113">
        <v>2019</v>
      </c>
      <c r="Y22" s="113">
        <v>30</v>
      </c>
      <c r="Z22" s="113">
        <v>0</v>
      </c>
      <c r="AA22" s="114" t="s">
        <v>149</v>
      </c>
      <c r="AB22" s="108">
        <v>258</v>
      </c>
      <c r="AC22" s="109" t="s">
        <v>150</v>
      </c>
      <c r="AD22" s="152" t="s">
        <v>177</v>
      </c>
      <c r="AE22" s="152" t="s">
        <v>150</v>
      </c>
      <c r="AF22" s="153">
        <f t="shared" si="1"/>
        <v>14</v>
      </c>
      <c r="AG22" s="154">
        <f t="shared" si="2"/>
        <v>670</v>
      </c>
      <c r="AH22" s="155">
        <f t="shared" si="3"/>
        <v>9380</v>
      </c>
      <c r="AI22" s="156"/>
    </row>
    <row r="23" spans="1:35">
      <c r="A23" s="108">
        <v>2019</v>
      </c>
      <c r="B23" s="108">
        <v>121</v>
      </c>
      <c r="C23" s="109" t="s">
        <v>151</v>
      </c>
      <c r="D23" s="150" t="s">
        <v>178</v>
      </c>
      <c r="E23" s="109" t="s">
        <v>142</v>
      </c>
      <c r="F23" s="111" t="s">
        <v>179</v>
      </c>
      <c r="G23" s="112">
        <v>716.16</v>
      </c>
      <c r="H23" s="112">
        <v>137.80000000000001</v>
      </c>
      <c r="I23" s="143" t="s">
        <v>79</v>
      </c>
      <c r="J23" s="112">
        <f t="shared" si="0"/>
        <v>578.3599999999999</v>
      </c>
      <c r="K23" s="151" t="s">
        <v>180</v>
      </c>
      <c r="L23" s="108">
        <v>2019</v>
      </c>
      <c r="M23" s="108">
        <v>1501</v>
      </c>
      <c r="N23" s="109" t="s">
        <v>151</v>
      </c>
      <c r="O23" s="111" t="s">
        <v>181</v>
      </c>
      <c r="P23" s="109" t="s">
        <v>182</v>
      </c>
      <c r="Q23" s="109" t="s">
        <v>83</v>
      </c>
      <c r="R23" s="108" t="s">
        <v>84</v>
      </c>
      <c r="S23" s="111" t="s">
        <v>84</v>
      </c>
      <c r="T23" s="108">
        <v>1010203</v>
      </c>
      <c r="U23" s="108">
        <v>140</v>
      </c>
      <c r="V23" s="108">
        <v>450</v>
      </c>
      <c r="W23" s="108">
        <v>5</v>
      </c>
      <c r="X23" s="113">
        <v>2019</v>
      </c>
      <c r="Y23" s="113">
        <v>28</v>
      </c>
      <c r="Z23" s="113">
        <v>0</v>
      </c>
      <c r="AA23" s="114" t="s">
        <v>149</v>
      </c>
      <c r="AB23" s="108">
        <v>251</v>
      </c>
      <c r="AC23" s="109" t="s">
        <v>150</v>
      </c>
      <c r="AD23" s="152" t="s">
        <v>183</v>
      </c>
      <c r="AE23" s="152" t="s">
        <v>150</v>
      </c>
      <c r="AF23" s="153">
        <f t="shared" si="1"/>
        <v>9</v>
      </c>
      <c r="AG23" s="154">
        <f t="shared" si="2"/>
        <v>578.3599999999999</v>
      </c>
      <c r="AH23" s="155">
        <f t="shared" si="3"/>
        <v>5205.2399999999989</v>
      </c>
      <c r="AI23" s="156"/>
    </row>
    <row r="24" spans="1:35">
      <c r="A24" s="108">
        <v>2019</v>
      </c>
      <c r="B24" s="108">
        <v>122</v>
      </c>
      <c r="C24" s="109" t="s">
        <v>151</v>
      </c>
      <c r="D24" s="150" t="s">
        <v>184</v>
      </c>
      <c r="E24" s="109" t="s">
        <v>113</v>
      </c>
      <c r="F24" s="111" t="s">
        <v>185</v>
      </c>
      <c r="G24" s="112">
        <v>6.37</v>
      </c>
      <c r="H24" s="112">
        <v>1.1499999999999999</v>
      </c>
      <c r="I24" s="143" t="s">
        <v>79</v>
      </c>
      <c r="J24" s="112">
        <f t="shared" si="0"/>
        <v>5.2200000000000006</v>
      </c>
      <c r="K24" s="151" t="s">
        <v>186</v>
      </c>
      <c r="L24" s="108">
        <v>2019</v>
      </c>
      <c r="M24" s="108">
        <v>1499</v>
      </c>
      <c r="N24" s="109" t="s">
        <v>151</v>
      </c>
      <c r="O24" s="111" t="s">
        <v>187</v>
      </c>
      <c r="P24" s="109" t="s">
        <v>188</v>
      </c>
      <c r="Q24" s="109" t="s">
        <v>188</v>
      </c>
      <c r="R24" s="108" t="s">
        <v>84</v>
      </c>
      <c r="S24" s="111" t="s">
        <v>84</v>
      </c>
      <c r="T24" s="108">
        <v>1010203</v>
      </c>
      <c r="U24" s="108">
        <v>140</v>
      </c>
      <c r="V24" s="108">
        <v>450</v>
      </c>
      <c r="W24" s="108">
        <v>4</v>
      </c>
      <c r="X24" s="113">
        <v>2019</v>
      </c>
      <c r="Y24" s="113">
        <v>34</v>
      </c>
      <c r="Z24" s="113">
        <v>0</v>
      </c>
      <c r="AA24" s="114" t="s">
        <v>149</v>
      </c>
      <c r="AB24" s="108">
        <v>252</v>
      </c>
      <c r="AC24" s="109" t="s">
        <v>150</v>
      </c>
      <c r="AD24" s="152" t="s">
        <v>189</v>
      </c>
      <c r="AE24" s="152" t="s">
        <v>150</v>
      </c>
      <c r="AF24" s="153">
        <f t="shared" si="1"/>
        <v>4</v>
      </c>
      <c r="AG24" s="154">
        <f t="shared" si="2"/>
        <v>5.2200000000000006</v>
      </c>
      <c r="AH24" s="155">
        <f t="shared" si="3"/>
        <v>20.880000000000003</v>
      </c>
      <c r="AI24" s="156"/>
    </row>
    <row r="25" spans="1:35">
      <c r="A25" s="108">
        <v>2019</v>
      </c>
      <c r="B25" s="108">
        <v>123</v>
      </c>
      <c r="C25" s="109" t="s">
        <v>151</v>
      </c>
      <c r="D25" s="150" t="s">
        <v>190</v>
      </c>
      <c r="E25" s="109" t="s">
        <v>191</v>
      </c>
      <c r="F25" s="111" t="s">
        <v>192</v>
      </c>
      <c r="G25" s="112">
        <v>126.29</v>
      </c>
      <c r="H25" s="112">
        <v>22.77</v>
      </c>
      <c r="I25" s="143" t="s">
        <v>79</v>
      </c>
      <c r="J25" s="112">
        <f t="shared" si="0"/>
        <v>103.52000000000001</v>
      </c>
      <c r="K25" s="151" t="s">
        <v>193</v>
      </c>
      <c r="L25" s="108">
        <v>2019</v>
      </c>
      <c r="M25" s="108">
        <v>1522</v>
      </c>
      <c r="N25" s="109" t="s">
        <v>151</v>
      </c>
      <c r="O25" s="111" t="s">
        <v>194</v>
      </c>
      <c r="P25" s="109" t="s">
        <v>195</v>
      </c>
      <c r="Q25" s="109" t="s">
        <v>195</v>
      </c>
      <c r="R25" s="108" t="s">
        <v>84</v>
      </c>
      <c r="S25" s="111" t="s">
        <v>84</v>
      </c>
      <c r="T25" s="108">
        <v>1010203</v>
      </c>
      <c r="U25" s="108">
        <v>140</v>
      </c>
      <c r="V25" s="108">
        <v>450</v>
      </c>
      <c r="W25" s="108">
        <v>7</v>
      </c>
      <c r="X25" s="113">
        <v>2019</v>
      </c>
      <c r="Y25" s="113">
        <v>23</v>
      </c>
      <c r="Z25" s="113">
        <v>0</v>
      </c>
      <c r="AA25" s="114" t="s">
        <v>149</v>
      </c>
      <c r="AB25" s="108">
        <v>254</v>
      </c>
      <c r="AC25" s="109" t="s">
        <v>150</v>
      </c>
      <c r="AD25" s="152" t="s">
        <v>196</v>
      </c>
      <c r="AE25" s="152" t="s">
        <v>150</v>
      </c>
      <c r="AF25" s="153">
        <f t="shared" si="1"/>
        <v>17</v>
      </c>
      <c r="AG25" s="154">
        <f t="shared" si="2"/>
        <v>103.52000000000001</v>
      </c>
      <c r="AH25" s="155">
        <f t="shared" si="3"/>
        <v>1759.8400000000001</v>
      </c>
      <c r="AI25" s="156"/>
    </row>
    <row r="26" spans="1:35">
      <c r="A26" s="108">
        <v>2019</v>
      </c>
      <c r="B26" s="108">
        <v>124</v>
      </c>
      <c r="C26" s="109" t="s">
        <v>151</v>
      </c>
      <c r="D26" s="150" t="s">
        <v>197</v>
      </c>
      <c r="E26" s="109" t="s">
        <v>142</v>
      </c>
      <c r="F26" s="111" t="s">
        <v>198</v>
      </c>
      <c r="G26" s="112">
        <v>94.86</v>
      </c>
      <c r="H26" s="112">
        <v>17.11</v>
      </c>
      <c r="I26" s="143" t="s">
        <v>79</v>
      </c>
      <c r="J26" s="112">
        <f t="shared" si="0"/>
        <v>77.75</v>
      </c>
      <c r="K26" s="151" t="s">
        <v>199</v>
      </c>
      <c r="L26" s="108">
        <v>2019</v>
      </c>
      <c r="M26" s="108">
        <v>1496</v>
      </c>
      <c r="N26" s="109" t="s">
        <v>151</v>
      </c>
      <c r="O26" s="111" t="s">
        <v>200</v>
      </c>
      <c r="P26" s="109" t="s">
        <v>201</v>
      </c>
      <c r="Q26" s="109" t="s">
        <v>83</v>
      </c>
      <c r="R26" s="108" t="s">
        <v>84</v>
      </c>
      <c r="S26" s="111" t="s">
        <v>84</v>
      </c>
      <c r="T26" s="108">
        <v>1080203</v>
      </c>
      <c r="U26" s="108">
        <v>2890</v>
      </c>
      <c r="V26" s="108">
        <v>7430</v>
      </c>
      <c r="W26" s="108">
        <v>99</v>
      </c>
      <c r="X26" s="113">
        <v>2019</v>
      </c>
      <c r="Y26" s="113">
        <v>24</v>
      </c>
      <c r="Z26" s="113">
        <v>0</v>
      </c>
      <c r="AA26" s="114" t="s">
        <v>149</v>
      </c>
      <c r="AB26" s="108">
        <v>259</v>
      </c>
      <c r="AC26" s="109" t="s">
        <v>150</v>
      </c>
      <c r="AD26" s="152" t="s">
        <v>202</v>
      </c>
      <c r="AE26" s="152" t="s">
        <v>150</v>
      </c>
      <c r="AF26" s="153">
        <f t="shared" si="1"/>
        <v>-11</v>
      </c>
      <c r="AG26" s="154">
        <f t="shared" si="2"/>
        <v>77.75</v>
      </c>
      <c r="AH26" s="155">
        <f t="shared" si="3"/>
        <v>-855.25</v>
      </c>
      <c r="AI26" s="156"/>
    </row>
    <row r="27" spans="1:35">
      <c r="A27" s="108">
        <v>2019</v>
      </c>
      <c r="B27" s="108">
        <v>125</v>
      </c>
      <c r="C27" s="109" t="s">
        <v>151</v>
      </c>
      <c r="D27" s="150" t="s">
        <v>203</v>
      </c>
      <c r="E27" s="109" t="s">
        <v>204</v>
      </c>
      <c r="F27" s="111" t="s">
        <v>205</v>
      </c>
      <c r="G27" s="112">
        <v>1100</v>
      </c>
      <c r="H27" s="112">
        <v>100</v>
      </c>
      <c r="I27" s="143" t="s">
        <v>79</v>
      </c>
      <c r="J27" s="112">
        <f t="shared" si="0"/>
        <v>1000</v>
      </c>
      <c r="K27" s="151" t="s">
        <v>206</v>
      </c>
      <c r="L27" s="108">
        <v>2019</v>
      </c>
      <c r="M27" s="108">
        <v>1508</v>
      </c>
      <c r="N27" s="109" t="s">
        <v>151</v>
      </c>
      <c r="O27" s="111" t="s">
        <v>207</v>
      </c>
      <c r="P27" s="109" t="s">
        <v>208</v>
      </c>
      <c r="Q27" s="109" t="s">
        <v>209</v>
      </c>
      <c r="R27" s="108" t="s">
        <v>84</v>
      </c>
      <c r="S27" s="111" t="s">
        <v>84</v>
      </c>
      <c r="T27" s="108">
        <v>1090602</v>
      </c>
      <c r="U27" s="108">
        <v>3650</v>
      </c>
      <c r="V27" s="108">
        <v>5815</v>
      </c>
      <c r="W27" s="108">
        <v>99</v>
      </c>
      <c r="X27" s="113">
        <v>2019</v>
      </c>
      <c r="Y27" s="113">
        <v>91</v>
      </c>
      <c r="Z27" s="113">
        <v>0</v>
      </c>
      <c r="AA27" s="114" t="s">
        <v>149</v>
      </c>
      <c r="AB27" s="108">
        <v>255</v>
      </c>
      <c r="AC27" s="109" t="s">
        <v>150</v>
      </c>
      <c r="AD27" s="152" t="s">
        <v>210</v>
      </c>
      <c r="AE27" s="152" t="s">
        <v>150</v>
      </c>
      <c r="AF27" s="153">
        <f t="shared" si="1"/>
        <v>-1</v>
      </c>
      <c r="AG27" s="154">
        <f t="shared" si="2"/>
        <v>1000</v>
      </c>
      <c r="AH27" s="155">
        <f t="shared" si="3"/>
        <v>-1000</v>
      </c>
      <c r="AI27" s="156"/>
    </row>
    <row r="28" spans="1:35">
      <c r="A28" s="108">
        <v>2019</v>
      </c>
      <c r="B28" s="108">
        <v>126</v>
      </c>
      <c r="C28" s="109" t="s">
        <v>151</v>
      </c>
      <c r="D28" s="150" t="s">
        <v>211</v>
      </c>
      <c r="E28" s="109" t="s">
        <v>151</v>
      </c>
      <c r="F28" s="111" t="s">
        <v>212</v>
      </c>
      <c r="G28" s="112">
        <v>1343.68</v>
      </c>
      <c r="H28" s="112">
        <v>0</v>
      </c>
      <c r="I28" s="143" t="s">
        <v>79</v>
      </c>
      <c r="J28" s="112">
        <f t="shared" si="0"/>
        <v>1343.68</v>
      </c>
      <c r="K28" s="151" t="s">
        <v>213</v>
      </c>
      <c r="L28" s="108">
        <v>2019</v>
      </c>
      <c r="M28" s="108">
        <v>1523</v>
      </c>
      <c r="N28" s="109" t="s">
        <v>151</v>
      </c>
      <c r="O28" s="111" t="s">
        <v>214</v>
      </c>
      <c r="P28" s="109" t="s">
        <v>215</v>
      </c>
      <c r="Q28" s="109" t="s">
        <v>216</v>
      </c>
      <c r="R28" s="108" t="s">
        <v>84</v>
      </c>
      <c r="S28" s="111" t="s">
        <v>84</v>
      </c>
      <c r="T28" s="108">
        <v>1010203</v>
      </c>
      <c r="U28" s="108">
        <v>140</v>
      </c>
      <c r="V28" s="108">
        <v>450</v>
      </c>
      <c r="W28" s="108">
        <v>2</v>
      </c>
      <c r="X28" s="113">
        <v>2019</v>
      </c>
      <c r="Y28" s="113">
        <v>39</v>
      </c>
      <c r="Z28" s="113">
        <v>0</v>
      </c>
      <c r="AA28" s="114" t="s">
        <v>149</v>
      </c>
      <c r="AB28" s="108">
        <v>272</v>
      </c>
      <c r="AC28" s="109" t="s">
        <v>217</v>
      </c>
      <c r="AD28" s="152" t="s">
        <v>218</v>
      </c>
      <c r="AE28" s="152" t="s">
        <v>217</v>
      </c>
      <c r="AF28" s="153">
        <f t="shared" si="1"/>
        <v>11</v>
      </c>
      <c r="AG28" s="154">
        <f t="shared" si="2"/>
        <v>1343.68</v>
      </c>
      <c r="AH28" s="155">
        <f t="shared" si="3"/>
        <v>14780.480000000001</v>
      </c>
      <c r="AI28" s="156"/>
    </row>
    <row r="29" spans="1:35">
      <c r="A29" s="108">
        <v>2019</v>
      </c>
      <c r="B29" s="108">
        <v>127</v>
      </c>
      <c r="C29" s="109" t="s">
        <v>219</v>
      </c>
      <c r="D29" s="150" t="s">
        <v>220</v>
      </c>
      <c r="E29" s="109" t="s">
        <v>221</v>
      </c>
      <c r="F29" s="111" t="s">
        <v>222</v>
      </c>
      <c r="G29" s="112">
        <v>1220</v>
      </c>
      <c r="H29" s="112">
        <v>220</v>
      </c>
      <c r="I29" s="143" t="s">
        <v>79</v>
      </c>
      <c r="J29" s="112">
        <f t="shared" si="0"/>
        <v>1000</v>
      </c>
      <c r="K29" s="151" t="s">
        <v>223</v>
      </c>
      <c r="L29" s="108">
        <v>2019</v>
      </c>
      <c r="M29" s="108">
        <v>1632</v>
      </c>
      <c r="N29" s="109" t="s">
        <v>221</v>
      </c>
      <c r="O29" s="111" t="s">
        <v>224</v>
      </c>
      <c r="P29" s="109" t="s">
        <v>225</v>
      </c>
      <c r="Q29" s="109" t="s">
        <v>225</v>
      </c>
      <c r="R29" s="108" t="s">
        <v>84</v>
      </c>
      <c r="S29" s="111" t="s">
        <v>84</v>
      </c>
      <c r="T29" s="108">
        <v>2090605</v>
      </c>
      <c r="U29" s="108">
        <v>9070</v>
      </c>
      <c r="V29" s="108">
        <v>12650</v>
      </c>
      <c r="W29" s="108">
        <v>25</v>
      </c>
      <c r="X29" s="113">
        <v>2018</v>
      </c>
      <c r="Y29" s="113">
        <v>175</v>
      </c>
      <c r="Z29" s="113">
        <v>0</v>
      </c>
      <c r="AA29" s="114" t="s">
        <v>219</v>
      </c>
      <c r="AB29" s="108">
        <v>249</v>
      </c>
      <c r="AC29" s="109" t="s">
        <v>219</v>
      </c>
      <c r="AD29" s="152" t="s">
        <v>226</v>
      </c>
      <c r="AE29" s="152" t="s">
        <v>219</v>
      </c>
      <c r="AF29" s="153">
        <f t="shared" si="1"/>
        <v>-23</v>
      </c>
      <c r="AG29" s="154">
        <f t="shared" si="2"/>
        <v>1000</v>
      </c>
      <c r="AH29" s="155">
        <f t="shared" si="3"/>
        <v>-23000</v>
      </c>
      <c r="AI29" s="156"/>
    </row>
    <row r="30" spans="1:35">
      <c r="A30" s="108">
        <v>2019</v>
      </c>
      <c r="B30" s="108">
        <v>128</v>
      </c>
      <c r="C30" s="109" t="s">
        <v>219</v>
      </c>
      <c r="D30" s="150" t="s">
        <v>227</v>
      </c>
      <c r="E30" s="109" t="s">
        <v>228</v>
      </c>
      <c r="F30" s="111" t="s">
        <v>229</v>
      </c>
      <c r="G30" s="112">
        <v>961.69</v>
      </c>
      <c r="H30" s="112">
        <v>173.42</v>
      </c>
      <c r="I30" s="143" t="s">
        <v>79</v>
      </c>
      <c r="J30" s="112">
        <f t="shared" si="0"/>
        <v>788.2700000000001</v>
      </c>
      <c r="K30" s="151" t="s">
        <v>83</v>
      </c>
      <c r="L30" s="108">
        <v>2019</v>
      </c>
      <c r="M30" s="108">
        <v>1613</v>
      </c>
      <c r="N30" s="109" t="s">
        <v>221</v>
      </c>
      <c r="O30" s="111" t="s">
        <v>230</v>
      </c>
      <c r="P30" s="109" t="s">
        <v>231</v>
      </c>
      <c r="Q30" s="109" t="s">
        <v>231</v>
      </c>
      <c r="R30" s="108" t="s">
        <v>84</v>
      </c>
      <c r="S30" s="111" t="s">
        <v>84</v>
      </c>
      <c r="T30" s="108">
        <v>1010603</v>
      </c>
      <c r="U30" s="108">
        <v>580</v>
      </c>
      <c r="V30" s="108">
        <v>770</v>
      </c>
      <c r="W30" s="108">
        <v>99</v>
      </c>
      <c r="X30" s="113">
        <v>2019</v>
      </c>
      <c r="Y30" s="113">
        <v>117</v>
      </c>
      <c r="Z30" s="113">
        <v>0</v>
      </c>
      <c r="AA30" s="114" t="s">
        <v>149</v>
      </c>
      <c r="AB30" s="108">
        <v>270</v>
      </c>
      <c r="AC30" s="109" t="s">
        <v>217</v>
      </c>
      <c r="AD30" s="152" t="s">
        <v>219</v>
      </c>
      <c r="AE30" s="152" t="s">
        <v>217</v>
      </c>
      <c r="AF30" s="153">
        <f t="shared" si="1"/>
        <v>21</v>
      </c>
      <c r="AG30" s="154">
        <f t="shared" si="2"/>
        <v>788.2700000000001</v>
      </c>
      <c r="AH30" s="155">
        <f t="shared" si="3"/>
        <v>16553.670000000002</v>
      </c>
      <c r="AI30" s="156"/>
    </row>
    <row r="31" spans="1:35">
      <c r="A31" s="108">
        <v>2019</v>
      </c>
      <c r="B31" s="108">
        <v>129</v>
      </c>
      <c r="C31" s="109" t="s">
        <v>219</v>
      </c>
      <c r="D31" s="150" t="s">
        <v>232</v>
      </c>
      <c r="E31" s="109" t="s">
        <v>204</v>
      </c>
      <c r="F31" s="111" t="s">
        <v>233</v>
      </c>
      <c r="G31" s="112">
        <v>95.86</v>
      </c>
      <c r="H31" s="112">
        <v>16.68</v>
      </c>
      <c r="I31" s="143" t="s">
        <v>79</v>
      </c>
      <c r="J31" s="112">
        <f t="shared" si="0"/>
        <v>79.180000000000007</v>
      </c>
      <c r="K31" s="151" t="s">
        <v>186</v>
      </c>
      <c r="L31" s="108">
        <v>2019</v>
      </c>
      <c r="M31" s="108">
        <v>1611</v>
      </c>
      <c r="N31" s="109" t="s">
        <v>221</v>
      </c>
      <c r="O31" s="111" t="s">
        <v>234</v>
      </c>
      <c r="P31" s="109" t="s">
        <v>235</v>
      </c>
      <c r="Q31" s="109" t="s">
        <v>83</v>
      </c>
      <c r="R31" s="108" t="s">
        <v>84</v>
      </c>
      <c r="S31" s="111" t="s">
        <v>84</v>
      </c>
      <c r="T31" s="108">
        <v>1010203</v>
      </c>
      <c r="U31" s="108">
        <v>140</v>
      </c>
      <c r="V31" s="108">
        <v>450</v>
      </c>
      <c r="W31" s="108">
        <v>4</v>
      </c>
      <c r="X31" s="113">
        <v>2019</v>
      </c>
      <c r="Y31" s="113">
        <v>33</v>
      </c>
      <c r="Z31" s="113">
        <v>0</v>
      </c>
      <c r="AA31" s="114" t="s">
        <v>149</v>
      </c>
      <c r="AB31" s="108">
        <v>260</v>
      </c>
      <c r="AC31" s="109" t="s">
        <v>150</v>
      </c>
      <c r="AD31" s="152" t="s">
        <v>236</v>
      </c>
      <c r="AE31" s="152" t="s">
        <v>150</v>
      </c>
      <c r="AF31" s="153">
        <f t="shared" si="1"/>
        <v>-8</v>
      </c>
      <c r="AG31" s="154">
        <f t="shared" si="2"/>
        <v>79.180000000000007</v>
      </c>
      <c r="AH31" s="155">
        <f t="shared" si="3"/>
        <v>-633.44000000000005</v>
      </c>
      <c r="AI31" s="156"/>
    </row>
    <row r="32" spans="1:35">
      <c r="A32" s="108">
        <v>2019</v>
      </c>
      <c r="B32" s="108">
        <v>130</v>
      </c>
      <c r="C32" s="109" t="s">
        <v>219</v>
      </c>
      <c r="D32" s="150" t="s">
        <v>237</v>
      </c>
      <c r="E32" s="109" t="s">
        <v>151</v>
      </c>
      <c r="F32" s="111" t="s">
        <v>212</v>
      </c>
      <c r="G32" s="112">
        <v>988</v>
      </c>
      <c r="H32" s="112">
        <v>0</v>
      </c>
      <c r="I32" s="143" t="s">
        <v>79</v>
      </c>
      <c r="J32" s="112">
        <f t="shared" si="0"/>
        <v>988</v>
      </c>
      <c r="K32" s="151" t="s">
        <v>238</v>
      </c>
      <c r="L32" s="108">
        <v>2019</v>
      </c>
      <c r="M32" s="108">
        <v>1535</v>
      </c>
      <c r="N32" s="109" t="s">
        <v>151</v>
      </c>
      <c r="O32" s="111" t="s">
        <v>214</v>
      </c>
      <c r="P32" s="109" t="s">
        <v>215</v>
      </c>
      <c r="Q32" s="109" t="s">
        <v>216</v>
      </c>
      <c r="R32" s="108" t="s">
        <v>84</v>
      </c>
      <c r="S32" s="111" t="s">
        <v>84</v>
      </c>
      <c r="T32" s="108">
        <v>1010403</v>
      </c>
      <c r="U32" s="108">
        <v>360</v>
      </c>
      <c r="V32" s="108">
        <v>1400</v>
      </c>
      <c r="W32" s="108">
        <v>1</v>
      </c>
      <c r="X32" s="113">
        <v>2019</v>
      </c>
      <c r="Y32" s="113">
        <v>37</v>
      </c>
      <c r="Z32" s="113">
        <v>0</v>
      </c>
      <c r="AA32" s="114" t="s">
        <v>149</v>
      </c>
      <c r="AB32" s="108">
        <v>271</v>
      </c>
      <c r="AC32" s="109" t="s">
        <v>217</v>
      </c>
      <c r="AD32" s="152" t="s">
        <v>218</v>
      </c>
      <c r="AE32" s="152" t="s">
        <v>217</v>
      </c>
      <c r="AF32" s="153">
        <f t="shared" si="1"/>
        <v>11</v>
      </c>
      <c r="AG32" s="154">
        <f t="shared" si="2"/>
        <v>988</v>
      </c>
      <c r="AH32" s="155">
        <f t="shared" si="3"/>
        <v>10868</v>
      </c>
      <c r="AI32" s="156"/>
    </row>
    <row r="33" spans="1:35">
      <c r="A33" s="108">
        <v>2019</v>
      </c>
      <c r="B33" s="108">
        <v>131</v>
      </c>
      <c r="C33" s="109" t="s">
        <v>219</v>
      </c>
      <c r="D33" s="150" t="s">
        <v>239</v>
      </c>
      <c r="E33" s="109" t="s">
        <v>151</v>
      </c>
      <c r="F33" s="111" t="s">
        <v>240</v>
      </c>
      <c r="G33" s="112">
        <v>5282.4</v>
      </c>
      <c r="H33" s="112">
        <v>952.56</v>
      </c>
      <c r="I33" s="143" t="s">
        <v>79</v>
      </c>
      <c r="J33" s="112">
        <f t="shared" si="0"/>
        <v>4329.84</v>
      </c>
      <c r="K33" s="151" t="s">
        <v>83</v>
      </c>
      <c r="L33" s="108">
        <v>2019</v>
      </c>
      <c r="M33" s="108">
        <v>1534</v>
      </c>
      <c r="N33" s="109" t="s">
        <v>151</v>
      </c>
      <c r="O33" s="111" t="s">
        <v>241</v>
      </c>
      <c r="P33" s="109" t="s">
        <v>242</v>
      </c>
      <c r="Q33" s="109" t="s">
        <v>243</v>
      </c>
      <c r="R33" s="108" t="s">
        <v>84</v>
      </c>
      <c r="S33" s="111" t="s">
        <v>84</v>
      </c>
      <c r="T33" s="108">
        <v>1110703</v>
      </c>
      <c r="U33" s="108">
        <v>4980</v>
      </c>
      <c r="V33" s="108">
        <v>4980</v>
      </c>
      <c r="W33" s="108">
        <v>99</v>
      </c>
      <c r="X33" s="113">
        <v>2019</v>
      </c>
      <c r="Y33" s="113">
        <v>43</v>
      </c>
      <c r="Z33" s="113">
        <v>0</v>
      </c>
      <c r="AA33" s="114" t="s">
        <v>219</v>
      </c>
      <c r="AB33" s="108">
        <v>268</v>
      </c>
      <c r="AC33" s="109" t="s">
        <v>217</v>
      </c>
      <c r="AD33" s="152" t="s">
        <v>244</v>
      </c>
      <c r="AE33" s="152" t="s">
        <v>217</v>
      </c>
      <c r="AF33" s="153">
        <f t="shared" si="1"/>
        <v>9</v>
      </c>
      <c r="AG33" s="154">
        <f t="shared" si="2"/>
        <v>4329.84</v>
      </c>
      <c r="AH33" s="155">
        <f t="shared" si="3"/>
        <v>38968.559999999998</v>
      </c>
      <c r="AI33" s="156"/>
    </row>
    <row r="34" spans="1:35">
      <c r="A34" s="108">
        <v>2019</v>
      </c>
      <c r="B34" s="108">
        <v>132</v>
      </c>
      <c r="C34" s="109" t="s">
        <v>219</v>
      </c>
      <c r="D34" s="150" t="s">
        <v>245</v>
      </c>
      <c r="E34" s="109" t="s">
        <v>246</v>
      </c>
      <c r="F34" s="111" t="s">
        <v>247</v>
      </c>
      <c r="G34" s="112">
        <v>11359.5</v>
      </c>
      <c r="H34" s="112">
        <v>0</v>
      </c>
      <c r="I34" s="143" t="s">
        <v>79</v>
      </c>
      <c r="J34" s="112">
        <f t="shared" si="0"/>
        <v>11359.5</v>
      </c>
      <c r="K34" s="151" t="s">
        <v>83</v>
      </c>
      <c r="L34" s="108">
        <v>2019</v>
      </c>
      <c r="M34" s="108">
        <v>1521</v>
      </c>
      <c r="N34" s="109" t="s">
        <v>151</v>
      </c>
      <c r="O34" s="111" t="s">
        <v>248</v>
      </c>
      <c r="P34" s="109" t="s">
        <v>249</v>
      </c>
      <c r="Q34" s="109" t="s">
        <v>250</v>
      </c>
      <c r="R34" s="108" t="s">
        <v>84</v>
      </c>
      <c r="S34" s="111" t="s">
        <v>84</v>
      </c>
      <c r="T34" s="108">
        <v>1110703</v>
      </c>
      <c r="U34" s="108">
        <v>4980</v>
      </c>
      <c r="V34" s="108">
        <v>4980</v>
      </c>
      <c r="W34" s="108">
        <v>99</v>
      </c>
      <c r="X34" s="113">
        <v>2019</v>
      </c>
      <c r="Y34" s="113">
        <v>43</v>
      </c>
      <c r="Z34" s="113">
        <v>0</v>
      </c>
      <c r="AA34" s="114" t="s">
        <v>219</v>
      </c>
      <c r="AB34" s="108">
        <v>266</v>
      </c>
      <c r="AC34" s="109" t="s">
        <v>217</v>
      </c>
      <c r="AD34" s="152" t="s">
        <v>251</v>
      </c>
      <c r="AE34" s="152" t="s">
        <v>217</v>
      </c>
      <c r="AF34" s="153">
        <f t="shared" si="1"/>
        <v>-19</v>
      </c>
      <c r="AG34" s="154">
        <f t="shared" si="2"/>
        <v>11359.5</v>
      </c>
      <c r="AH34" s="155">
        <f t="shared" si="3"/>
        <v>-215830.5</v>
      </c>
      <c r="AI34" s="156"/>
    </row>
    <row r="35" spans="1:35" ht="156">
      <c r="A35" s="108">
        <v>2019</v>
      </c>
      <c r="B35" s="108">
        <v>133</v>
      </c>
      <c r="C35" s="109" t="s">
        <v>219</v>
      </c>
      <c r="D35" s="150" t="s">
        <v>252</v>
      </c>
      <c r="E35" s="109" t="s">
        <v>204</v>
      </c>
      <c r="F35" s="157" t="s">
        <v>253</v>
      </c>
      <c r="G35" s="112">
        <v>8937.14</v>
      </c>
      <c r="H35" s="112">
        <v>0</v>
      </c>
      <c r="I35" s="143" t="s">
        <v>79</v>
      </c>
      <c r="J35" s="112">
        <f t="shared" si="0"/>
        <v>8937.14</v>
      </c>
      <c r="K35" s="151" t="s">
        <v>83</v>
      </c>
      <c r="L35" s="108">
        <v>2019</v>
      </c>
      <c r="M35" s="108">
        <v>1513</v>
      </c>
      <c r="N35" s="109" t="s">
        <v>151</v>
      </c>
      <c r="O35" s="111" t="s">
        <v>254</v>
      </c>
      <c r="P35" s="109" t="s">
        <v>255</v>
      </c>
      <c r="Q35" s="109" t="s">
        <v>256</v>
      </c>
      <c r="R35" s="108" t="s">
        <v>84</v>
      </c>
      <c r="S35" s="111" t="s">
        <v>84</v>
      </c>
      <c r="T35" s="108">
        <v>1110703</v>
      </c>
      <c r="U35" s="108">
        <v>4980</v>
      </c>
      <c r="V35" s="108">
        <v>4980</v>
      </c>
      <c r="W35" s="108">
        <v>99</v>
      </c>
      <c r="X35" s="113">
        <v>2019</v>
      </c>
      <c r="Y35" s="113">
        <v>43</v>
      </c>
      <c r="Z35" s="113">
        <v>0</v>
      </c>
      <c r="AA35" s="114" t="s">
        <v>219</v>
      </c>
      <c r="AB35" s="108">
        <v>264</v>
      </c>
      <c r="AC35" s="109" t="s">
        <v>217</v>
      </c>
      <c r="AD35" s="152" t="s">
        <v>210</v>
      </c>
      <c r="AE35" s="152" t="s">
        <v>217</v>
      </c>
      <c r="AF35" s="153">
        <f t="shared" si="1"/>
        <v>12</v>
      </c>
      <c r="AG35" s="154">
        <f t="shared" si="2"/>
        <v>8937.14</v>
      </c>
      <c r="AH35" s="155">
        <f t="shared" si="3"/>
        <v>107245.68</v>
      </c>
      <c r="AI35" s="156"/>
    </row>
    <row r="36" spans="1:35" ht="168">
      <c r="A36" s="108">
        <v>2019</v>
      </c>
      <c r="B36" s="108">
        <v>134</v>
      </c>
      <c r="C36" s="109" t="s">
        <v>219</v>
      </c>
      <c r="D36" s="150" t="s">
        <v>257</v>
      </c>
      <c r="E36" s="109" t="s">
        <v>151</v>
      </c>
      <c r="F36" s="157" t="s">
        <v>258</v>
      </c>
      <c r="G36" s="112">
        <v>2055.08</v>
      </c>
      <c r="H36" s="112">
        <v>370.59</v>
      </c>
      <c r="I36" s="143" t="s">
        <v>79</v>
      </c>
      <c r="J36" s="112">
        <f t="shared" si="0"/>
        <v>1684.49</v>
      </c>
      <c r="K36" s="151" t="s">
        <v>83</v>
      </c>
      <c r="L36" s="108">
        <v>2019</v>
      </c>
      <c r="M36" s="108">
        <v>1545</v>
      </c>
      <c r="N36" s="109" t="s">
        <v>259</v>
      </c>
      <c r="O36" s="111" t="s">
        <v>260</v>
      </c>
      <c r="P36" s="109" t="s">
        <v>261</v>
      </c>
      <c r="Q36" s="109" t="s">
        <v>262</v>
      </c>
      <c r="R36" s="108" t="s">
        <v>84</v>
      </c>
      <c r="S36" s="111" t="s">
        <v>84</v>
      </c>
      <c r="T36" s="108">
        <v>1110703</v>
      </c>
      <c r="U36" s="108">
        <v>4980</v>
      </c>
      <c r="V36" s="108">
        <v>4980</v>
      </c>
      <c r="W36" s="108">
        <v>99</v>
      </c>
      <c r="X36" s="113">
        <v>2019</v>
      </c>
      <c r="Y36" s="113">
        <v>43</v>
      </c>
      <c r="Z36" s="113">
        <v>0</v>
      </c>
      <c r="AA36" s="114" t="s">
        <v>219</v>
      </c>
      <c r="AB36" s="108">
        <v>265</v>
      </c>
      <c r="AC36" s="109" t="s">
        <v>217</v>
      </c>
      <c r="AD36" s="152" t="s">
        <v>210</v>
      </c>
      <c r="AE36" s="152" t="s">
        <v>217</v>
      </c>
      <c r="AF36" s="153">
        <f t="shared" si="1"/>
        <v>12</v>
      </c>
      <c r="AG36" s="154">
        <f t="shared" si="2"/>
        <v>1684.49</v>
      </c>
      <c r="AH36" s="155">
        <f t="shared" si="3"/>
        <v>20213.88</v>
      </c>
      <c r="AI36" s="156"/>
    </row>
    <row r="37" spans="1:35" ht="48">
      <c r="A37" s="108">
        <v>2019</v>
      </c>
      <c r="B37" s="108">
        <v>135</v>
      </c>
      <c r="C37" s="109" t="s">
        <v>219</v>
      </c>
      <c r="D37" s="150" t="s">
        <v>263</v>
      </c>
      <c r="E37" s="109" t="s">
        <v>259</v>
      </c>
      <c r="F37" s="157" t="s">
        <v>264</v>
      </c>
      <c r="G37" s="112">
        <v>624</v>
      </c>
      <c r="H37" s="112">
        <v>0</v>
      </c>
      <c r="I37" s="143" t="s">
        <v>79</v>
      </c>
      <c r="J37" s="112">
        <f t="shared" si="0"/>
        <v>624</v>
      </c>
      <c r="K37" s="151" t="s">
        <v>265</v>
      </c>
      <c r="L37" s="108">
        <v>2019</v>
      </c>
      <c r="M37" s="108">
        <v>1567</v>
      </c>
      <c r="N37" s="109" t="s">
        <v>266</v>
      </c>
      <c r="O37" s="111" t="s">
        <v>267</v>
      </c>
      <c r="P37" s="109" t="s">
        <v>268</v>
      </c>
      <c r="Q37" s="109" t="s">
        <v>269</v>
      </c>
      <c r="R37" s="108" t="s">
        <v>84</v>
      </c>
      <c r="S37" s="111" t="s">
        <v>84</v>
      </c>
      <c r="T37" s="108">
        <v>1010203</v>
      </c>
      <c r="U37" s="108">
        <v>140</v>
      </c>
      <c r="V37" s="108">
        <v>450</v>
      </c>
      <c r="W37" s="108">
        <v>2</v>
      </c>
      <c r="X37" s="113">
        <v>2018</v>
      </c>
      <c r="Y37" s="113">
        <v>93</v>
      </c>
      <c r="Z37" s="113">
        <v>0</v>
      </c>
      <c r="AA37" s="114" t="s">
        <v>149</v>
      </c>
      <c r="AB37" s="108">
        <v>269</v>
      </c>
      <c r="AC37" s="109" t="s">
        <v>217</v>
      </c>
      <c r="AD37" s="152" t="s">
        <v>236</v>
      </c>
      <c r="AE37" s="152" t="s">
        <v>217</v>
      </c>
      <c r="AF37" s="153">
        <f t="shared" si="1"/>
        <v>5</v>
      </c>
      <c r="AG37" s="154">
        <f t="shared" si="2"/>
        <v>624</v>
      </c>
      <c r="AH37" s="155">
        <f t="shared" si="3"/>
        <v>3120</v>
      </c>
      <c r="AI37" s="156"/>
    </row>
    <row r="38" spans="1:35">
      <c r="A38" s="108">
        <v>2019</v>
      </c>
      <c r="B38" s="108">
        <v>136</v>
      </c>
      <c r="C38" s="109" t="s">
        <v>219</v>
      </c>
      <c r="D38" s="150" t="s">
        <v>270</v>
      </c>
      <c r="E38" s="109" t="s">
        <v>221</v>
      </c>
      <c r="F38" s="157" t="s">
        <v>271</v>
      </c>
      <c r="G38" s="112">
        <v>1143.2</v>
      </c>
      <c r="H38" s="112">
        <v>364.98</v>
      </c>
      <c r="I38" s="143" t="s">
        <v>79</v>
      </c>
      <c r="J38" s="112">
        <f t="shared" si="0"/>
        <v>778.22</v>
      </c>
      <c r="K38" s="151" t="s">
        <v>272</v>
      </c>
      <c r="L38" s="108">
        <v>2019</v>
      </c>
      <c r="M38" s="108">
        <v>1641</v>
      </c>
      <c r="N38" s="109" t="s">
        <v>219</v>
      </c>
      <c r="O38" s="111" t="s">
        <v>273</v>
      </c>
      <c r="P38" s="109" t="s">
        <v>274</v>
      </c>
      <c r="Q38" s="109" t="s">
        <v>83</v>
      </c>
      <c r="R38" s="108" t="s">
        <v>84</v>
      </c>
      <c r="S38" s="111" t="s">
        <v>84</v>
      </c>
      <c r="T38" s="108">
        <v>1080103</v>
      </c>
      <c r="U38" s="108">
        <v>2780</v>
      </c>
      <c r="V38" s="108">
        <v>7380</v>
      </c>
      <c r="W38" s="108">
        <v>99</v>
      </c>
      <c r="X38" s="113">
        <v>2018</v>
      </c>
      <c r="Y38" s="113">
        <v>172</v>
      </c>
      <c r="Z38" s="113">
        <v>0</v>
      </c>
      <c r="AA38" s="114" t="s">
        <v>149</v>
      </c>
      <c r="AB38" s="108">
        <v>261</v>
      </c>
      <c r="AC38" s="109" t="s">
        <v>150</v>
      </c>
      <c r="AD38" s="152" t="s">
        <v>163</v>
      </c>
      <c r="AE38" s="152" t="s">
        <v>150</v>
      </c>
      <c r="AF38" s="153">
        <f t="shared" si="1"/>
        <v>-23</v>
      </c>
      <c r="AG38" s="154">
        <f t="shared" si="2"/>
        <v>778.22</v>
      </c>
      <c r="AH38" s="155">
        <f t="shared" si="3"/>
        <v>-17899.060000000001</v>
      </c>
      <c r="AI38" s="156"/>
    </row>
    <row r="39" spans="1:35">
      <c r="A39" s="108">
        <v>2019</v>
      </c>
      <c r="B39" s="108">
        <v>136</v>
      </c>
      <c r="C39" s="109" t="s">
        <v>219</v>
      </c>
      <c r="D39" s="150" t="s">
        <v>270</v>
      </c>
      <c r="E39" s="109" t="s">
        <v>221</v>
      </c>
      <c r="F39" s="157" t="s">
        <v>271</v>
      </c>
      <c r="G39" s="112">
        <v>880.8</v>
      </c>
      <c r="H39" s="112">
        <v>0</v>
      </c>
      <c r="I39" s="143" t="s">
        <v>79</v>
      </c>
      <c r="J39" s="112">
        <f t="shared" si="0"/>
        <v>880.8</v>
      </c>
      <c r="K39" s="151" t="s">
        <v>272</v>
      </c>
      <c r="L39" s="108">
        <v>2019</v>
      </c>
      <c r="M39" s="108">
        <v>1641</v>
      </c>
      <c r="N39" s="109" t="s">
        <v>219</v>
      </c>
      <c r="O39" s="111" t="s">
        <v>273</v>
      </c>
      <c r="P39" s="109" t="s">
        <v>274</v>
      </c>
      <c r="Q39" s="109" t="s">
        <v>83</v>
      </c>
      <c r="R39" s="108" t="s">
        <v>84</v>
      </c>
      <c r="S39" s="111" t="s">
        <v>84</v>
      </c>
      <c r="T39" s="108">
        <v>1080103</v>
      </c>
      <c r="U39" s="108">
        <v>2780</v>
      </c>
      <c r="V39" s="108">
        <v>7380</v>
      </c>
      <c r="W39" s="108">
        <v>99</v>
      </c>
      <c r="X39" s="113">
        <v>2019</v>
      </c>
      <c r="Y39" s="113">
        <v>178</v>
      </c>
      <c r="Z39" s="113">
        <v>0</v>
      </c>
      <c r="AA39" s="114" t="s">
        <v>149</v>
      </c>
      <c r="AB39" s="108">
        <v>262</v>
      </c>
      <c r="AC39" s="109" t="s">
        <v>150</v>
      </c>
      <c r="AD39" s="152" t="s">
        <v>163</v>
      </c>
      <c r="AE39" s="152" t="s">
        <v>150</v>
      </c>
      <c r="AF39" s="153">
        <f t="shared" si="1"/>
        <v>-23</v>
      </c>
      <c r="AG39" s="154">
        <f t="shared" si="2"/>
        <v>880.8</v>
      </c>
      <c r="AH39" s="155">
        <f t="shared" si="3"/>
        <v>-20258.399999999998</v>
      </c>
      <c r="AI39" s="156"/>
    </row>
    <row r="40" spans="1:35">
      <c r="A40" s="108">
        <v>2019</v>
      </c>
      <c r="B40" s="108">
        <v>137</v>
      </c>
      <c r="C40" s="109" t="s">
        <v>219</v>
      </c>
      <c r="D40" s="150" t="s">
        <v>275</v>
      </c>
      <c r="E40" s="109" t="s">
        <v>228</v>
      </c>
      <c r="F40" s="157"/>
      <c r="G40" s="112">
        <v>634.4</v>
      </c>
      <c r="H40" s="112">
        <v>114.4</v>
      </c>
      <c r="I40" s="143" t="s">
        <v>79</v>
      </c>
      <c r="J40" s="112">
        <f t="shared" ref="J40:J71" si="4">IF(I40="SI", G40-H40,G40)</f>
        <v>520</v>
      </c>
      <c r="K40" s="151" t="s">
        <v>276</v>
      </c>
      <c r="L40" s="108">
        <v>2019</v>
      </c>
      <c r="M40" s="108">
        <v>1614</v>
      </c>
      <c r="N40" s="109" t="s">
        <v>221</v>
      </c>
      <c r="O40" s="111" t="s">
        <v>277</v>
      </c>
      <c r="P40" s="109" t="s">
        <v>278</v>
      </c>
      <c r="Q40" s="109" t="s">
        <v>278</v>
      </c>
      <c r="R40" s="108" t="s">
        <v>84</v>
      </c>
      <c r="S40" s="111" t="s">
        <v>84</v>
      </c>
      <c r="T40" s="108">
        <v>2010501</v>
      </c>
      <c r="U40" s="108">
        <v>6130</v>
      </c>
      <c r="V40" s="108">
        <v>9110</v>
      </c>
      <c r="W40" s="108">
        <v>99</v>
      </c>
      <c r="X40" s="113">
        <v>2019</v>
      </c>
      <c r="Y40" s="113">
        <v>118</v>
      </c>
      <c r="Z40" s="113">
        <v>0</v>
      </c>
      <c r="AA40" s="114" t="s">
        <v>219</v>
      </c>
      <c r="AB40" s="108">
        <v>0</v>
      </c>
      <c r="AC40" s="109" t="s">
        <v>279</v>
      </c>
      <c r="AD40" s="152" t="s">
        <v>226</v>
      </c>
      <c r="AE40" s="152" t="s">
        <v>279</v>
      </c>
      <c r="AF40" s="153">
        <f t="shared" ref="AF40:AF71" si="5">AE40-AD40</f>
        <v>6</v>
      </c>
      <c r="AG40" s="154">
        <f t="shared" ref="AG40:AG71" si="6">IF(AI40="SI", 0,J40)</f>
        <v>520</v>
      </c>
      <c r="AH40" s="155">
        <f t="shared" ref="AH40:AH71" si="7">AG40*AF40</f>
        <v>3120</v>
      </c>
      <c r="AI40" s="156"/>
    </row>
    <row r="41" spans="1:35" ht="156">
      <c r="A41" s="108">
        <v>2019</v>
      </c>
      <c r="B41" s="108">
        <v>138</v>
      </c>
      <c r="C41" s="109" t="s">
        <v>219</v>
      </c>
      <c r="D41" s="150" t="s">
        <v>280</v>
      </c>
      <c r="E41" s="109" t="s">
        <v>151</v>
      </c>
      <c r="F41" s="157" t="s">
        <v>281</v>
      </c>
      <c r="G41" s="112">
        <v>11526.22</v>
      </c>
      <c r="H41" s="112">
        <v>0</v>
      </c>
      <c r="I41" s="143" t="s">
        <v>79</v>
      </c>
      <c r="J41" s="112">
        <f t="shared" si="4"/>
        <v>11526.22</v>
      </c>
      <c r="K41" s="151" t="s">
        <v>83</v>
      </c>
      <c r="L41" s="108">
        <v>2019</v>
      </c>
      <c r="M41" s="108">
        <v>1544</v>
      </c>
      <c r="N41" s="109" t="s">
        <v>259</v>
      </c>
      <c r="O41" s="111" t="s">
        <v>282</v>
      </c>
      <c r="P41" s="109" t="s">
        <v>283</v>
      </c>
      <c r="Q41" s="109" t="s">
        <v>83</v>
      </c>
      <c r="R41" s="108" t="s">
        <v>84</v>
      </c>
      <c r="S41" s="111" t="s">
        <v>84</v>
      </c>
      <c r="T41" s="108">
        <v>1110703</v>
      </c>
      <c r="U41" s="108">
        <v>4980</v>
      </c>
      <c r="V41" s="108">
        <v>4980</v>
      </c>
      <c r="W41" s="108">
        <v>99</v>
      </c>
      <c r="X41" s="113">
        <v>2019</v>
      </c>
      <c r="Y41" s="113">
        <v>43</v>
      </c>
      <c r="Z41" s="113">
        <v>0</v>
      </c>
      <c r="AA41" s="114" t="s">
        <v>219</v>
      </c>
      <c r="AB41" s="108">
        <v>267</v>
      </c>
      <c r="AC41" s="109" t="s">
        <v>217</v>
      </c>
      <c r="AD41" s="152" t="s">
        <v>284</v>
      </c>
      <c r="AE41" s="152" t="s">
        <v>217</v>
      </c>
      <c r="AF41" s="153">
        <f t="shared" si="5"/>
        <v>10</v>
      </c>
      <c r="AG41" s="154">
        <f t="shared" si="6"/>
        <v>11526.22</v>
      </c>
      <c r="AH41" s="155">
        <f t="shared" si="7"/>
        <v>115262.2</v>
      </c>
      <c r="AI41" s="156"/>
    </row>
    <row r="42" spans="1:35" ht="120">
      <c r="A42" s="108">
        <v>2019</v>
      </c>
      <c r="B42" s="108">
        <v>139</v>
      </c>
      <c r="C42" s="109" t="s">
        <v>219</v>
      </c>
      <c r="D42" s="150" t="s">
        <v>285</v>
      </c>
      <c r="E42" s="109" t="s">
        <v>259</v>
      </c>
      <c r="F42" s="157" t="s">
        <v>286</v>
      </c>
      <c r="G42" s="112">
        <v>24893.82</v>
      </c>
      <c r="H42" s="112">
        <v>4489.05</v>
      </c>
      <c r="I42" s="143" t="s">
        <v>79</v>
      </c>
      <c r="J42" s="112">
        <f t="shared" si="4"/>
        <v>20404.77</v>
      </c>
      <c r="K42" s="151" t="s">
        <v>287</v>
      </c>
      <c r="L42" s="108">
        <v>2019</v>
      </c>
      <c r="M42" s="108">
        <v>1566</v>
      </c>
      <c r="N42" s="109" t="s">
        <v>266</v>
      </c>
      <c r="O42" s="111" t="s">
        <v>224</v>
      </c>
      <c r="P42" s="109" t="s">
        <v>225</v>
      </c>
      <c r="Q42" s="109" t="s">
        <v>225</v>
      </c>
      <c r="R42" s="108" t="s">
        <v>84</v>
      </c>
      <c r="S42" s="111" t="s">
        <v>84</v>
      </c>
      <c r="T42" s="108">
        <v>2090605</v>
      </c>
      <c r="U42" s="108">
        <v>9070</v>
      </c>
      <c r="V42" s="108">
        <v>12650</v>
      </c>
      <c r="W42" s="108">
        <v>25</v>
      </c>
      <c r="X42" s="113">
        <v>2018</v>
      </c>
      <c r="Y42" s="113">
        <v>77</v>
      </c>
      <c r="Z42" s="113">
        <v>0</v>
      </c>
      <c r="AA42" s="114" t="s">
        <v>288</v>
      </c>
      <c r="AB42" s="108">
        <v>296</v>
      </c>
      <c r="AC42" s="109" t="s">
        <v>289</v>
      </c>
      <c r="AD42" s="152" t="s">
        <v>236</v>
      </c>
      <c r="AE42" s="152" t="s">
        <v>289</v>
      </c>
      <c r="AF42" s="153">
        <f t="shared" si="5"/>
        <v>27</v>
      </c>
      <c r="AG42" s="154">
        <f t="shared" si="6"/>
        <v>20404.77</v>
      </c>
      <c r="AH42" s="155">
        <f t="shared" si="7"/>
        <v>550928.79</v>
      </c>
      <c r="AI42" s="156"/>
    </row>
    <row r="43" spans="1:35" ht="72">
      <c r="A43" s="108">
        <v>2019</v>
      </c>
      <c r="B43" s="108">
        <v>140</v>
      </c>
      <c r="C43" s="109" t="s">
        <v>150</v>
      </c>
      <c r="D43" s="150" t="s">
        <v>290</v>
      </c>
      <c r="E43" s="109" t="s">
        <v>219</v>
      </c>
      <c r="F43" s="157" t="s">
        <v>198</v>
      </c>
      <c r="G43" s="112">
        <v>94.86</v>
      </c>
      <c r="H43" s="112">
        <v>17.11</v>
      </c>
      <c r="I43" s="143" t="s">
        <v>79</v>
      </c>
      <c r="J43" s="112">
        <f t="shared" si="4"/>
        <v>77.75</v>
      </c>
      <c r="K43" s="151" t="s">
        <v>199</v>
      </c>
      <c r="L43" s="108">
        <v>2019</v>
      </c>
      <c r="M43" s="108">
        <v>1686</v>
      </c>
      <c r="N43" s="109" t="s">
        <v>291</v>
      </c>
      <c r="O43" s="111" t="s">
        <v>200</v>
      </c>
      <c r="P43" s="109" t="s">
        <v>201</v>
      </c>
      <c r="Q43" s="109" t="s">
        <v>83</v>
      </c>
      <c r="R43" s="108" t="s">
        <v>84</v>
      </c>
      <c r="S43" s="111" t="s">
        <v>84</v>
      </c>
      <c r="T43" s="108">
        <v>1080203</v>
      </c>
      <c r="U43" s="108">
        <v>2890</v>
      </c>
      <c r="V43" s="108">
        <v>7430</v>
      </c>
      <c r="W43" s="108">
        <v>99</v>
      </c>
      <c r="X43" s="113">
        <v>2019</v>
      </c>
      <c r="Y43" s="113">
        <v>24</v>
      </c>
      <c r="Z43" s="113">
        <v>0</v>
      </c>
      <c r="AA43" s="114" t="s">
        <v>95</v>
      </c>
      <c r="AB43" s="108">
        <v>326</v>
      </c>
      <c r="AC43" s="109" t="s">
        <v>95</v>
      </c>
      <c r="AD43" s="152" t="s">
        <v>95</v>
      </c>
      <c r="AE43" s="152" t="s">
        <v>95</v>
      </c>
      <c r="AF43" s="153">
        <f t="shared" si="5"/>
        <v>0</v>
      </c>
      <c r="AG43" s="154">
        <f t="shared" si="6"/>
        <v>77.75</v>
      </c>
      <c r="AH43" s="155">
        <f t="shared" si="7"/>
        <v>0</v>
      </c>
      <c r="AI43" s="156"/>
    </row>
    <row r="44" spans="1:35" ht="60">
      <c r="A44" s="108">
        <v>2019</v>
      </c>
      <c r="B44" s="108">
        <v>141</v>
      </c>
      <c r="C44" s="109" t="s">
        <v>150</v>
      </c>
      <c r="D44" s="150" t="s">
        <v>292</v>
      </c>
      <c r="E44" s="109" t="s">
        <v>293</v>
      </c>
      <c r="F44" s="157" t="s">
        <v>294</v>
      </c>
      <c r="G44" s="112">
        <v>48.4</v>
      </c>
      <c r="H44" s="112">
        <v>4.4000000000000004</v>
      </c>
      <c r="I44" s="143" t="s">
        <v>79</v>
      </c>
      <c r="J44" s="112">
        <f t="shared" si="4"/>
        <v>44</v>
      </c>
      <c r="K44" s="151" t="s">
        <v>174</v>
      </c>
      <c r="L44" s="108">
        <v>2019</v>
      </c>
      <c r="M44" s="108">
        <v>1712</v>
      </c>
      <c r="N44" s="109" t="s">
        <v>291</v>
      </c>
      <c r="O44" s="111" t="s">
        <v>175</v>
      </c>
      <c r="P44" s="109" t="s">
        <v>176</v>
      </c>
      <c r="Q44" s="109" t="s">
        <v>83</v>
      </c>
      <c r="R44" s="108" t="s">
        <v>84</v>
      </c>
      <c r="S44" s="111" t="s">
        <v>84</v>
      </c>
      <c r="T44" s="108">
        <v>1010203</v>
      </c>
      <c r="U44" s="108">
        <v>140</v>
      </c>
      <c r="V44" s="108">
        <v>450</v>
      </c>
      <c r="W44" s="108">
        <v>6</v>
      </c>
      <c r="X44" s="113">
        <v>2019</v>
      </c>
      <c r="Y44" s="113">
        <v>30</v>
      </c>
      <c r="Z44" s="113">
        <v>0</v>
      </c>
      <c r="AA44" s="114" t="s">
        <v>95</v>
      </c>
      <c r="AB44" s="108">
        <v>325</v>
      </c>
      <c r="AC44" s="109" t="s">
        <v>95</v>
      </c>
      <c r="AD44" s="152" t="s">
        <v>295</v>
      </c>
      <c r="AE44" s="152" t="s">
        <v>95</v>
      </c>
      <c r="AF44" s="153">
        <f t="shared" si="5"/>
        <v>9</v>
      </c>
      <c r="AG44" s="154">
        <f t="shared" si="6"/>
        <v>44</v>
      </c>
      <c r="AH44" s="155">
        <f t="shared" si="7"/>
        <v>396</v>
      </c>
      <c r="AI44" s="156"/>
    </row>
    <row r="45" spans="1:35" ht="60">
      <c r="A45" s="108">
        <v>2019</v>
      </c>
      <c r="B45" s="108">
        <v>142</v>
      </c>
      <c r="C45" s="109" t="s">
        <v>150</v>
      </c>
      <c r="D45" s="150" t="s">
        <v>296</v>
      </c>
      <c r="E45" s="109" t="s">
        <v>293</v>
      </c>
      <c r="F45" s="157" t="s">
        <v>294</v>
      </c>
      <c r="G45" s="112">
        <v>48.4</v>
      </c>
      <c r="H45" s="112">
        <v>4.4000000000000004</v>
      </c>
      <c r="I45" s="143" t="s">
        <v>79</v>
      </c>
      <c r="J45" s="112">
        <f t="shared" si="4"/>
        <v>44</v>
      </c>
      <c r="K45" s="151" t="s">
        <v>174</v>
      </c>
      <c r="L45" s="108">
        <v>2019</v>
      </c>
      <c r="M45" s="108">
        <v>1711</v>
      </c>
      <c r="N45" s="109" t="s">
        <v>291</v>
      </c>
      <c r="O45" s="111" t="s">
        <v>175</v>
      </c>
      <c r="P45" s="109" t="s">
        <v>176</v>
      </c>
      <c r="Q45" s="109" t="s">
        <v>83</v>
      </c>
      <c r="R45" s="108" t="s">
        <v>84</v>
      </c>
      <c r="S45" s="111" t="s">
        <v>84</v>
      </c>
      <c r="T45" s="108">
        <v>1010203</v>
      </c>
      <c r="U45" s="108">
        <v>140</v>
      </c>
      <c r="V45" s="108">
        <v>450</v>
      </c>
      <c r="W45" s="108">
        <v>6</v>
      </c>
      <c r="X45" s="113">
        <v>2019</v>
      </c>
      <c r="Y45" s="113">
        <v>30</v>
      </c>
      <c r="Z45" s="113">
        <v>0</v>
      </c>
      <c r="AA45" s="114" t="s">
        <v>95</v>
      </c>
      <c r="AB45" s="108">
        <v>325</v>
      </c>
      <c r="AC45" s="109" t="s">
        <v>95</v>
      </c>
      <c r="AD45" s="152" t="s">
        <v>295</v>
      </c>
      <c r="AE45" s="152" t="s">
        <v>95</v>
      </c>
      <c r="AF45" s="153">
        <f t="shared" si="5"/>
        <v>9</v>
      </c>
      <c r="AG45" s="154">
        <f t="shared" si="6"/>
        <v>44</v>
      </c>
      <c r="AH45" s="155">
        <f t="shared" si="7"/>
        <v>396</v>
      </c>
      <c r="AI45" s="156"/>
    </row>
    <row r="46" spans="1:35" ht="120">
      <c r="A46" s="108">
        <v>2019</v>
      </c>
      <c r="B46" s="108">
        <v>143</v>
      </c>
      <c r="C46" s="109" t="s">
        <v>150</v>
      </c>
      <c r="D46" s="150" t="s">
        <v>297</v>
      </c>
      <c r="E46" s="109" t="s">
        <v>189</v>
      </c>
      <c r="F46" s="157" t="s">
        <v>192</v>
      </c>
      <c r="G46" s="112">
        <v>74.66</v>
      </c>
      <c r="H46" s="112">
        <v>13.46</v>
      </c>
      <c r="I46" s="143" t="s">
        <v>79</v>
      </c>
      <c r="J46" s="112">
        <f t="shared" si="4"/>
        <v>61.199999999999996</v>
      </c>
      <c r="K46" s="151" t="s">
        <v>298</v>
      </c>
      <c r="L46" s="108">
        <v>2019</v>
      </c>
      <c r="M46" s="108">
        <v>1684</v>
      </c>
      <c r="N46" s="109" t="s">
        <v>291</v>
      </c>
      <c r="O46" s="111" t="s">
        <v>81</v>
      </c>
      <c r="P46" s="109" t="s">
        <v>82</v>
      </c>
      <c r="Q46" s="109" t="s">
        <v>83</v>
      </c>
      <c r="R46" s="108" t="s">
        <v>84</v>
      </c>
      <c r="S46" s="111" t="s">
        <v>84</v>
      </c>
      <c r="T46" s="108">
        <v>1080203</v>
      </c>
      <c r="U46" s="108">
        <v>2890</v>
      </c>
      <c r="V46" s="108">
        <v>7430</v>
      </c>
      <c r="W46" s="108">
        <v>99</v>
      </c>
      <c r="X46" s="113">
        <v>2019</v>
      </c>
      <c r="Y46" s="113">
        <v>25</v>
      </c>
      <c r="Z46" s="113">
        <v>0</v>
      </c>
      <c r="AA46" s="114" t="s">
        <v>95</v>
      </c>
      <c r="AB46" s="108">
        <v>321</v>
      </c>
      <c r="AC46" s="109" t="s">
        <v>95</v>
      </c>
      <c r="AD46" s="152" t="s">
        <v>299</v>
      </c>
      <c r="AE46" s="152" t="s">
        <v>95</v>
      </c>
      <c r="AF46" s="153">
        <f t="shared" si="5"/>
        <v>13</v>
      </c>
      <c r="AG46" s="154">
        <f t="shared" si="6"/>
        <v>61.199999999999996</v>
      </c>
      <c r="AH46" s="155">
        <f t="shared" si="7"/>
        <v>795.59999999999991</v>
      </c>
      <c r="AI46" s="156"/>
    </row>
    <row r="47" spans="1:35" ht="120">
      <c r="A47" s="108">
        <v>2019</v>
      </c>
      <c r="B47" s="108">
        <v>144</v>
      </c>
      <c r="C47" s="109" t="s">
        <v>150</v>
      </c>
      <c r="D47" s="150" t="s">
        <v>300</v>
      </c>
      <c r="E47" s="109" t="s">
        <v>189</v>
      </c>
      <c r="F47" s="157" t="s">
        <v>192</v>
      </c>
      <c r="G47" s="112">
        <v>74.66</v>
      </c>
      <c r="H47" s="112">
        <v>13.46</v>
      </c>
      <c r="I47" s="143" t="s">
        <v>79</v>
      </c>
      <c r="J47" s="112">
        <f t="shared" si="4"/>
        <v>61.199999999999996</v>
      </c>
      <c r="K47" s="151" t="s">
        <v>298</v>
      </c>
      <c r="L47" s="108">
        <v>2019</v>
      </c>
      <c r="M47" s="108">
        <v>1681</v>
      </c>
      <c r="N47" s="109" t="s">
        <v>291</v>
      </c>
      <c r="O47" s="111" t="s">
        <v>81</v>
      </c>
      <c r="P47" s="109" t="s">
        <v>82</v>
      </c>
      <c r="Q47" s="109" t="s">
        <v>83</v>
      </c>
      <c r="R47" s="108" t="s">
        <v>84</v>
      </c>
      <c r="S47" s="111" t="s">
        <v>84</v>
      </c>
      <c r="T47" s="108">
        <v>1080203</v>
      </c>
      <c r="U47" s="108">
        <v>2890</v>
      </c>
      <c r="V47" s="108">
        <v>7430</v>
      </c>
      <c r="W47" s="108">
        <v>99</v>
      </c>
      <c r="X47" s="113">
        <v>2019</v>
      </c>
      <c r="Y47" s="113">
        <v>25</v>
      </c>
      <c r="Z47" s="113">
        <v>0</v>
      </c>
      <c r="AA47" s="114" t="s">
        <v>95</v>
      </c>
      <c r="AB47" s="108">
        <v>321</v>
      </c>
      <c r="AC47" s="109" t="s">
        <v>95</v>
      </c>
      <c r="AD47" s="152" t="s">
        <v>299</v>
      </c>
      <c r="AE47" s="152" t="s">
        <v>95</v>
      </c>
      <c r="AF47" s="153">
        <f t="shared" si="5"/>
        <v>13</v>
      </c>
      <c r="AG47" s="154">
        <f t="shared" si="6"/>
        <v>61.199999999999996</v>
      </c>
      <c r="AH47" s="155">
        <f t="shared" si="7"/>
        <v>795.59999999999991</v>
      </c>
      <c r="AI47" s="156"/>
    </row>
    <row r="48" spans="1:35" ht="120">
      <c r="A48" s="108">
        <v>2019</v>
      </c>
      <c r="B48" s="108">
        <v>145</v>
      </c>
      <c r="C48" s="109" t="s">
        <v>150</v>
      </c>
      <c r="D48" s="150" t="s">
        <v>301</v>
      </c>
      <c r="E48" s="109" t="s">
        <v>189</v>
      </c>
      <c r="F48" s="157" t="s">
        <v>192</v>
      </c>
      <c r="G48" s="112">
        <v>134.58000000000001</v>
      </c>
      <c r="H48" s="112">
        <v>24.27</v>
      </c>
      <c r="I48" s="143" t="s">
        <v>79</v>
      </c>
      <c r="J48" s="112">
        <f t="shared" si="4"/>
        <v>110.31000000000002</v>
      </c>
      <c r="K48" s="151" t="s">
        <v>298</v>
      </c>
      <c r="L48" s="108">
        <v>2019</v>
      </c>
      <c r="M48" s="108">
        <v>1680</v>
      </c>
      <c r="N48" s="109" t="s">
        <v>291</v>
      </c>
      <c r="O48" s="111" t="s">
        <v>81</v>
      </c>
      <c r="P48" s="109" t="s">
        <v>82</v>
      </c>
      <c r="Q48" s="109" t="s">
        <v>83</v>
      </c>
      <c r="R48" s="108" t="s">
        <v>84</v>
      </c>
      <c r="S48" s="111" t="s">
        <v>84</v>
      </c>
      <c r="T48" s="108">
        <v>1080203</v>
      </c>
      <c r="U48" s="108">
        <v>2890</v>
      </c>
      <c r="V48" s="108">
        <v>7430</v>
      </c>
      <c r="W48" s="108">
        <v>99</v>
      </c>
      <c r="X48" s="113">
        <v>2019</v>
      </c>
      <c r="Y48" s="113">
        <v>25</v>
      </c>
      <c r="Z48" s="113">
        <v>0</v>
      </c>
      <c r="AA48" s="114" t="s">
        <v>95</v>
      </c>
      <c r="AB48" s="108">
        <v>321</v>
      </c>
      <c r="AC48" s="109" t="s">
        <v>95</v>
      </c>
      <c r="AD48" s="152" t="s">
        <v>299</v>
      </c>
      <c r="AE48" s="152" t="s">
        <v>95</v>
      </c>
      <c r="AF48" s="153">
        <f t="shared" si="5"/>
        <v>13</v>
      </c>
      <c r="AG48" s="154">
        <f t="shared" si="6"/>
        <v>110.31000000000002</v>
      </c>
      <c r="AH48" s="155">
        <f t="shared" si="7"/>
        <v>1434.0300000000002</v>
      </c>
      <c r="AI48" s="156"/>
    </row>
    <row r="49" spans="1:35" ht="120">
      <c r="A49" s="108">
        <v>2019</v>
      </c>
      <c r="B49" s="108">
        <v>146</v>
      </c>
      <c r="C49" s="109" t="s">
        <v>150</v>
      </c>
      <c r="D49" s="150" t="s">
        <v>302</v>
      </c>
      <c r="E49" s="109" t="s">
        <v>189</v>
      </c>
      <c r="F49" s="157" t="s">
        <v>192</v>
      </c>
      <c r="G49" s="112">
        <v>149.51</v>
      </c>
      <c r="H49" s="112">
        <v>26.96</v>
      </c>
      <c r="I49" s="143" t="s">
        <v>79</v>
      </c>
      <c r="J49" s="112">
        <f t="shared" si="4"/>
        <v>122.54999999999998</v>
      </c>
      <c r="K49" s="151" t="s">
        <v>298</v>
      </c>
      <c r="L49" s="108">
        <v>2019</v>
      </c>
      <c r="M49" s="108">
        <v>1682</v>
      </c>
      <c r="N49" s="109" t="s">
        <v>291</v>
      </c>
      <c r="O49" s="111" t="s">
        <v>81</v>
      </c>
      <c r="P49" s="109" t="s">
        <v>82</v>
      </c>
      <c r="Q49" s="109" t="s">
        <v>83</v>
      </c>
      <c r="R49" s="108" t="s">
        <v>84</v>
      </c>
      <c r="S49" s="111" t="s">
        <v>84</v>
      </c>
      <c r="T49" s="108">
        <v>1080203</v>
      </c>
      <c r="U49" s="108">
        <v>2890</v>
      </c>
      <c r="V49" s="108">
        <v>7430</v>
      </c>
      <c r="W49" s="108">
        <v>99</v>
      </c>
      <c r="X49" s="113">
        <v>2019</v>
      </c>
      <c r="Y49" s="113">
        <v>25</v>
      </c>
      <c r="Z49" s="113">
        <v>0</v>
      </c>
      <c r="AA49" s="114" t="s">
        <v>95</v>
      </c>
      <c r="AB49" s="108">
        <v>321</v>
      </c>
      <c r="AC49" s="109" t="s">
        <v>95</v>
      </c>
      <c r="AD49" s="152" t="s">
        <v>299</v>
      </c>
      <c r="AE49" s="152" t="s">
        <v>95</v>
      </c>
      <c r="AF49" s="153">
        <f t="shared" si="5"/>
        <v>13</v>
      </c>
      <c r="AG49" s="154">
        <f t="shared" si="6"/>
        <v>122.54999999999998</v>
      </c>
      <c r="AH49" s="155">
        <f t="shared" si="7"/>
        <v>1593.1499999999999</v>
      </c>
      <c r="AI49" s="156"/>
    </row>
    <row r="50" spans="1:35" ht="120">
      <c r="A50" s="108">
        <v>2019</v>
      </c>
      <c r="B50" s="108">
        <v>147</v>
      </c>
      <c r="C50" s="109" t="s">
        <v>150</v>
      </c>
      <c r="D50" s="150" t="s">
        <v>303</v>
      </c>
      <c r="E50" s="109" t="s">
        <v>189</v>
      </c>
      <c r="F50" s="157" t="s">
        <v>192</v>
      </c>
      <c r="G50" s="112">
        <v>74.66</v>
      </c>
      <c r="H50" s="112">
        <v>13.46</v>
      </c>
      <c r="I50" s="143" t="s">
        <v>79</v>
      </c>
      <c r="J50" s="112">
        <f t="shared" si="4"/>
        <v>61.199999999999996</v>
      </c>
      <c r="K50" s="151" t="s">
        <v>298</v>
      </c>
      <c r="L50" s="108">
        <v>2019</v>
      </c>
      <c r="M50" s="108">
        <v>1683</v>
      </c>
      <c r="N50" s="109" t="s">
        <v>291</v>
      </c>
      <c r="O50" s="111" t="s">
        <v>81</v>
      </c>
      <c r="P50" s="109" t="s">
        <v>82</v>
      </c>
      <c r="Q50" s="109" t="s">
        <v>83</v>
      </c>
      <c r="R50" s="108" t="s">
        <v>84</v>
      </c>
      <c r="S50" s="111" t="s">
        <v>84</v>
      </c>
      <c r="T50" s="108">
        <v>1080203</v>
      </c>
      <c r="U50" s="108">
        <v>2890</v>
      </c>
      <c r="V50" s="108">
        <v>7430</v>
      </c>
      <c r="W50" s="108">
        <v>99</v>
      </c>
      <c r="X50" s="113">
        <v>2019</v>
      </c>
      <c r="Y50" s="113">
        <v>25</v>
      </c>
      <c r="Z50" s="113">
        <v>0</v>
      </c>
      <c r="AA50" s="114" t="s">
        <v>95</v>
      </c>
      <c r="AB50" s="108">
        <v>321</v>
      </c>
      <c r="AC50" s="109" t="s">
        <v>95</v>
      </c>
      <c r="AD50" s="152" t="s">
        <v>299</v>
      </c>
      <c r="AE50" s="152" t="s">
        <v>95</v>
      </c>
      <c r="AF50" s="153">
        <f t="shared" si="5"/>
        <v>13</v>
      </c>
      <c r="AG50" s="154">
        <f t="shared" si="6"/>
        <v>61.199999999999996</v>
      </c>
      <c r="AH50" s="155">
        <f t="shared" si="7"/>
        <v>795.59999999999991</v>
      </c>
      <c r="AI50" s="156"/>
    </row>
    <row r="51" spans="1:35" ht="228">
      <c r="A51" s="108">
        <v>2019</v>
      </c>
      <c r="B51" s="108">
        <v>148</v>
      </c>
      <c r="C51" s="109" t="s">
        <v>304</v>
      </c>
      <c r="D51" s="150" t="s">
        <v>305</v>
      </c>
      <c r="E51" s="109" t="s">
        <v>189</v>
      </c>
      <c r="F51" s="157" t="s">
        <v>306</v>
      </c>
      <c r="G51" s="112">
        <v>2263.2600000000002</v>
      </c>
      <c r="H51" s="112">
        <v>0</v>
      </c>
      <c r="I51" s="143" t="s">
        <v>79</v>
      </c>
      <c r="J51" s="112">
        <f t="shared" si="4"/>
        <v>2263.2600000000002</v>
      </c>
      <c r="K51" s="151" t="s">
        <v>83</v>
      </c>
      <c r="L51" s="108">
        <v>2019</v>
      </c>
      <c r="M51" s="108">
        <v>1730</v>
      </c>
      <c r="N51" s="109" t="s">
        <v>304</v>
      </c>
      <c r="O51" s="111" t="s">
        <v>307</v>
      </c>
      <c r="P51" s="109" t="s">
        <v>308</v>
      </c>
      <c r="Q51" s="109" t="s">
        <v>309</v>
      </c>
      <c r="R51" s="108" t="s">
        <v>84</v>
      </c>
      <c r="S51" s="111" t="s">
        <v>84</v>
      </c>
      <c r="T51" s="108">
        <v>2090605</v>
      </c>
      <c r="U51" s="108">
        <v>9070</v>
      </c>
      <c r="V51" s="108">
        <v>12650</v>
      </c>
      <c r="W51" s="108">
        <v>25</v>
      </c>
      <c r="X51" s="113">
        <v>2019</v>
      </c>
      <c r="Y51" s="113">
        <v>130</v>
      </c>
      <c r="Z51" s="113">
        <v>0</v>
      </c>
      <c r="AA51" s="114" t="s">
        <v>288</v>
      </c>
      <c r="AB51" s="108">
        <v>302</v>
      </c>
      <c r="AC51" s="109" t="s">
        <v>95</v>
      </c>
      <c r="AD51" s="152" t="s">
        <v>310</v>
      </c>
      <c r="AE51" s="152" t="s">
        <v>95</v>
      </c>
      <c r="AF51" s="153">
        <f t="shared" si="5"/>
        <v>16</v>
      </c>
      <c r="AG51" s="154">
        <f t="shared" si="6"/>
        <v>2263.2600000000002</v>
      </c>
      <c r="AH51" s="155">
        <f t="shared" si="7"/>
        <v>36212.160000000003</v>
      </c>
      <c r="AI51" s="156"/>
    </row>
    <row r="52" spans="1:35">
      <c r="A52" s="108">
        <v>2019</v>
      </c>
      <c r="B52" s="108">
        <v>149</v>
      </c>
      <c r="C52" s="109" t="s">
        <v>132</v>
      </c>
      <c r="D52" s="150" t="s">
        <v>311</v>
      </c>
      <c r="E52" s="109" t="s">
        <v>312</v>
      </c>
      <c r="F52" s="157"/>
      <c r="G52" s="112">
        <v>4060.16</v>
      </c>
      <c r="H52" s="112">
        <v>732.16</v>
      </c>
      <c r="I52" s="143" t="s">
        <v>79</v>
      </c>
      <c r="J52" s="112">
        <f t="shared" si="4"/>
        <v>3328</v>
      </c>
      <c r="K52" s="151" t="s">
        <v>313</v>
      </c>
      <c r="L52" s="108">
        <v>2019</v>
      </c>
      <c r="M52" s="108">
        <v>1747</v>
      </c>
      <c r="N52" s="109" t="s">
        <v>217</v>
      </c>
      <c r="O52" s="111" t="s">
        <v>314</v>
      </c>
      <c r="P52" s="109" t="s">
        <v>315</v>
      </c>
      <c r="Q52" s="109" t="s">
        <v>83</v>
      </c>
      <c r="R52" s="108" t="s">
        <v>84</v>
      </c>
      <c r="S52" s="111" t="s">
        <v>84</v>
      </c>
      <c r="T52" s="108">
        <v>2010501</v>
      </c>
      <c r="U52" s="108">
        <v>6130</v>
      </c>
      <c r="V52" s="108">
        <v>9110</v>
      </c>
      <c r="W52" s="108">
        <v>99</v>
      </c>
      <c r="X52" s="113">
        <v>2019</v>
      </c>
      <c r="Y52" s="113">
        <v>124</v>
      </c>
      <c r="Z52" s="113">
        <v>0</v>
      </c>
      <c r="AA52" s="114" t="s">
        <v>289</v>
      </c>
      <c r="AB52" s="108">
        <v>299</v>
      </c>
      <c r="AC52" s="109" t="s">
        <v>95</v>
      </c>
      <c r="AD52" s="152" t="s">
        <v>316</v>
      </c>
      <c r="AE52" s="152" t="s">
        <v>95</v>
      </c>
      <c r="AF52" s="153">
        <f t="shared" si="5"/>
        <v>-31</v>
      </c>
      <c r="AG52" s="154">
        <f t="shared" si="6"/>
        <v>3328</v>
      </c>
      <c r="AH52" s="155">
        <f t="shared" si="7"/>
        <v>-103168</v>
      </c>
      <c r="AI52" s="156"/>
    </row>
    <row r="53" spans="1:35" ht="120">
      <c r="A53" s="108">
        <v>2019</v>
      </c>
      <c r="B53" s="108">
        <v>150</v>
      </c>
      <c r="C53" s="109" t="s">
        <v>132</v>
      </c>
      <c r="D53" s="150" t="s">
        <v>317</v>
      </c>
      <c r="E53" s="109" t="s">
        <v>150</v>
      </c>
      <c r="F53" s="157" t="s">
        <v>192</v>
      </c>
      <c r="G53" s="112">
        <v>125.15</v>
      </c>
      <c r="H53" s="112">
        <v>22.57</v>
      </c>
      <c r="I53" s="143" t="s">
        <v>79</v>
      </c>
      <c r="J53" s="112">
        <f t="shared" si="4"/>
        <v>102.58000000000001</v>
      </c>
      <c r="K53" s="151" t="s">
        <v>193</v>
      </c>
      <c r="L53" s="108">
        <v>2019</v>
      </c>
      <c r="M53" s="108">
        <v>1728</v>
      </c>
      <c r="N53" s="109" t="s">
        <v>304</v>
      </c>
      <c r="O53" s="111" t="s">
        <v>194</v>
      </c>
      <c r="P53" s="109" t="s">
        <v>195</v>
      </c>
      <c r="Q53" s="109" t="s">
        <v>195</v>
      </c>
      <c r="R53" s="108" t="s">
        <v>84</v>
      </c>
      <c r="S53" s="111" t="s">
        <v>84</v>
      </c>
      <c r="T53" s="108">
        <v>1010203</v>
      </c>
      <c r="U53" s="108">
        <v>140</v>
      </c>
      <c r="V53" s="108">
        <v>450</v>
      </c>
      <c r="W53" s="108">
        <v>7</v>
      </c>
      <c r="X53" s="113">
        <v>2019</v>
      </c>
      <c r="Y53" s="113">
        <v>23</v>
      </c>
      <c r="Z53" s="113">
        <v>0</v>
      </c>
      <c r="AA53" s="114" t="s">
        <v>95</v>
      </c>
      <c r="AB53" s="108">
        <v>318</v>
      </c>
      <c r="AC53" s="109" t="s">
        <v>95</v>
      </c>
      <c r="AD53" s="152" t="s">
        <v>226</v>
      </c>
      <c r="AE53" s="152" t="s">
        <v>95</v>
      </c>
      <c r="AF53" s="153">
        <f t="shared" si="5"/>
        <v>27</v>
      </c>
      <c r="AG53" s="154">
        <f t="shared" si="6"/>
        <v>102.58000000000001</v>
      </c>
      <c r="AH53" s="155">
        <f t="shared" si="7"/>
        <v>2769.6600000000003</v>
      </c>
      <c r="AI53" s="156"/>
    </row>
    <row r="54" spans="1:35" ht="120">
      <c r="A54" s="108">
        <v>2019</v>
      </c>
      <c r="B54" s="108">
        <v>151</v>
      </c>
      <c r="C54" s="109" t="s">
        <v>132</v>
      </c>
      <c r="D54" s="150" t="s">
        <v>318</v>
      </c>
      <c r="E54" s="109" t="s">
        <v>217</v>
      </c>
      <c r="F54" s="157" t="s">
        <v>319</v>
      </c>
      <c r="G54" s="112">
        <v>14152</v>
      </c>
      <c r="H54" s="112">
        <v>2552</v>
      </c>
      <c r="I54" s="143" t="s">
        <v>79</v>
      </c>
      <c r="J54" s="112">
        <f t="shared" si="4"/>
        <v>11600</v>
      </c>
      <c r="K54" s="151" t="s">
        <v>320</v>
      </c>
      <c r="L54" s="108">
        <v>2019</v>
      </c>
      <c r="M54" s="108">
        <v>1761</v>
      </c>
      <c r="N54" s="109" t="s">
        <v>132</v>
      </c>
      <c r="O54" s="111" t="s">
        <v>321</v>
      </c>
      <c r="P54" s="109" t="s">
        <v>322</v>
      </c>
      <c r="Q54" s="109" t="s">
        <v>322</v>
      </c>
      <c r="R54" s="108" t="s">
        <v>84</v>
      </c>
      <c r="S54" s="111" t="s">
        <v>84</v>
      </c>
      <c r="T54" s="108">
        <v>2090605</v>
      </c>
      <c r="U54" s="108">
        <v>9070</v>
      </c>
      <c r="V54" s="108">
        <v>12650</v>
      </c>
      <c r="W54" s="108">
        <v>25</v>
      </c>
      <c r="X54" s="113">
        <v>2019</v>
      </c>
      <c r="Y54" s="113">
        <v>74</v>
      </c>
      <c r="Z54" s="113">
        <v>0</v>
      </c>
      <c r="AA54" s="114" t="s">
        <v>288</v>
      </c>
      <c r="AB54" s="108">
        <v>327</v>
      </c>
      <c r="AC54" s="109" t="s">
        <v>323</v>
      </c>
      <c r="AD54" s="152" t="s">
        <v>324</v>
      </c>
      <c r="AE54" s="152" t="s">
        <v>323</v>
      </c>
      <c r="AF54" s="153">
        <f t="shared" si="5"/>
        <v>5</v>
      </c>
      <c r="AG54" s="154">
        <f t="shared" si="6"/>
        <v>11600</v>
      </c>
      <c r="AH54" s="155">
        <f t="shared" si="7"/>
        <v>58000</v>
      </c>
      <c r="AI54" s="156"/>
    </row>
    <row r="55" spans="1:35" ht="120">
      <c r="A55" s="108">
        <v>2019</v>
      </c>
      <c r="B55" s="108">
        <v>152</v>
      </c>
      <c r="C55" s="109" t="s">
        <v>132</v>
      </c>
      <c r="D55" s="150" t="s">
        <v>325</v>
      </c>
      <c r="E55" s="109" t="s">
        <v>291</v>
      </c>
      <c r="F55" s="157" t="s">
        <v>326</v>
      </c>
      <c r="G55" s="112">
        <v>31243.3</v>
      </c>
      <c r="H55" s="112">
        <v>2840.3</v>
      </c>
      <c r="I55" s="143" t="s">
        <v>79</v>
      </c>
      <c r="J55" s="112">
        <f t="shared" si="4"/>
        <v>28403</v>
      </c>
      <c r="K55" s="151" t="s">
        <v>327</v>
      </c>
      <c r="L55" s="108">
        <v>2019</v>
      </c>
      <c r="M55" s="108">
        <v>1729</v>
      </c>
      <c r="N55" s="109" t="s">
        <v>304</v>
      </c>
      <c r="O55" s="111" t="s">
        <v>328</v>
      </c>
      <c r="P55" s="109" t="s">
        <v>329</v>
      </c>
      <c r="Q55" s="109" t="s">
        <v>329</v>
      </c>
      <c r="R55" s="108" t="s">
        <v>84</v>
      </c>
      <c r="S55" s="111" t="s">
        <v>84</v>
      </c>
      <c r="T55" s="108">
        <v>2010501</v>
      </c>
      <c r="U55" s="108">
        <v>6130</v>
      </c>
      <c r="V55" s="108">
        <v>9110</v>
      </c>
      <c r="W55" s="108">
        <v>99</v>
      </c>
      <c r="X55" s="113">
        <v>2019</v>
      </c>
      <c r="Y55" s="113">
        <v>68</v>
      </c>
      <c r="Z55" s="113">
        <v>0</v>
      </c>
      <c r="AA55" s="114" t="s">
        <v>289</v>
      </c>
      <c r="AB55" s="108">
        <v>294</v>
      </c>
      <c r="AC55" s="109" t="s">
        <v>289</v>
      </c>
      <c r="AD55" s="152" t="s">
        <v>330</v>
      </c>
      <c r="AE55" s="152" t="s">
        <v>289</v>
      </c>
      <c r="AF55" s="153">
        <f t="shared" si="5"/>
        <v>-1</v>
      </c>
      <c r="AG55" s="154">
        <f t="shared" si="6"/>
        <v>28403</v>
      </c>
      <c r="AH55" s="155">
        <f t="shared" si="7"/>
        <v>-28403</v>
      </c>
      <c r="AI55" s="156"/>
    </row>
    <row r="56" spans="1:35" ht="120">
      <c r="A56" s="108">
        <v>2019</v>
      </c>
      <c r="B56" s="108">
        <v>153</v>
      </c>
      <c r="C56" s="109" t="s">
        <v>132</v>
      </c>
      <c r="D56" s="150" t="s">
        <v>331</v>
      </c>
      <c r="E56" s="109" t="s">
        <v>217</v>
      </c>
      <c r="F56" s="157" t="s">
        <v>326</v>
      </c>
      <c r="G56" s="112">
        <v>157</v>
      </c>
      <c r="H56" s="112">
        <v>14.27</v>
      </c>
      <c r="I56" s="143" t="s">
        <v>79</v>
      </c>
      <c r="J56" s="112">
        <f t="shared" si="4"/>
        <v>142.72999999999999</v>
      </c>
      <c r="K56" s="151" t="s">
        <v>327</v>
      </c>
      <c r="L56" s="108">
        <v>2019</v>
      </c>
      <c r="M56" s="108">
        <v>1757</v>
      </c>
      <c r="N56" s="109" t="s">
        <v>217</v>
      </c>
      <c r="O56" s="111" t="s">
        <v>328</v>
      </c>
      <c r="P56" s="109" t="s">
        <v>329</v>
      </c>
      <c r="Q56" s="109" t="s">
        <v>329</v>
      </c>
      <c r="R56" s="108" t="s">
        <v>84</v>
      </c>
      <c r="S56" s="111" t="s">
        <v>84</v>
      </c>
      <c r="T56" s="108">
        <v>2010501</v>
      </c>
      <c r="U56" s="108">
        <v>6130</v>
      </c>
      <c r="V56" s="108">
        <v>9110</v>
      </c>
      <c r="W56" s="108">
        <v>99</v>
      </c>
      <c r="X56" s="113">
        <v>2019</v>
      </c>
      <c r="Y56" s="113">
        <v>68</v>
      </c>
      <c r="Z56" s="113">
        <v>0</v>
      </c>
      <c r="AA56" s="114" t="s">
        <v>289</v>
      </c>
      <c r="AB56" s="108">
        <v>293</v>
      </c>
      <c r="AC56" s="109" t="s">
        <v>289</v>
      </c>
      <c r="AD56" s="152" t="s">
        <v>324</v>
      </c>
      <c r="AE56" s="152" t="s">
        <v>289</v>
      </c>
      <c r="AF56" s="153">
        <f t="shared" si="5"/>
        <v>-8</v>
      </c>
      <c r="AG56" s="154">
        <f t="shared" si="6"/>
        <v>142.72999999999999</v>
      </c>
      <c r="AH56" s="155">
        <f t="shared" si="7"/>
        <v>-1141.8399999999999</v>
      </c>
      <c r="AI56" s="156"/>
    </row>
    <row r="57" spans="1:35" ht="120">
      <c r="A57" s="108">
        <v>2019</v>
      </c>
      <c r="B57" s="108">
        <v>154</v>
      </c>
      <c r="C57" s="109" t="s">
        <v>132</v>
      </c>
      <c r="D57" s="150" t="s">
        <v>332</v>
      </c>
      <c r="E57" s="109" t="s">
        <v>218</v>
      </c>
      <c r="F57" s="157" t="s">
        <v>192</v>
      </c>
      <c r="G57" s="112">
        <v>153.88</v>
      </c>
      <c r="H57" s="112">
        <v>27.75</v>
      </c>
      <c r="I57" s="143" t="s">
        <v>79</v>
      </c>
      <c r="J57" s="112">
        <f t="shared" si="4"/>
        <v>126.13</v>
      </c>
      <c r="K57" s="151" t="s">
        <v>333</v>
      </c>
      <c r="L57" s="108">
        <v>2019</v>
      </c>
      <c r="M57" s="108">
        <v>1733</v>
      </c>
      <c r="N57" s="109" t="s">
        <v>304</v>
      </c>
      <c r="O57" s="111" t="s">
        <v>81</v>
      </c>
      <c r="P57" s="109" t="s">
        <v>82</v>
      </c>
      <c r="Q57" s="109" t="s">
        <v>83</v>
      </c>
      <c r="R57" s="108" t="s">
        <v>84</v>
      </c>
      <c r="S57" s="111" t="s">
        <v>84</v>
      </c>
      <c r="T57" s="108">
        <v>1010203</v>
      </c>
      <c r="U57" s="108">
        <v>140</v>
      </c>
      <c r="V57" s="108">
        <v>450</v>
      </c>
      <c r="W57" s="108">
        <v>7</v>
      </c>
      <c r="X57" s="113">
        <v>2019</v>
      </c>
      <c r="Y57" s="113">
        <v>26</v>
      </c>
      <c r="Z57" s="113">
        <v>0</v>
      </c>
      <c r="AA57" s="114" t="s">
        <v>95</v>
      </c>
      <c r="AB57" s="108">
        <v>320</v>
      </c>
      <c r="AC57" s="109" t="s">
        <v>95</v>
      </c>
      <c r="AD57" s="152" t="s">
        <v>330</v>
      </c>
      <c r="AE57" s="152" t="s">
        <v>95</v>
      </c>
      <c r="AF57" s="153">
        <f t="shared" si="5"/>
        <v>6</v>
      </c>
      <c r="AG57" s="154">
        <f t="shared" si="6"/>
        <v>126.13</v>
      </c>
      <c r="AH57" s="155">
        <f t="shared" si="7"/>
        <v>756.78</v>
      </c>
      <c r="AI57" s="156"/>
    </row>
    <row r="58" spans="1:35" ht="120">
      <c r="A58" s="108">
        <v>2019</v>
      </c>
      <c r="B58" s="108">
        <v>155</v>
      </c>
      <c r="C58" s="109" t="s">
        <v>132</v>
      </c>
      <c r="D58" s="150" t="s">
        <v>334</v>
      </c>
      <c r="E58" s="109" t="s">
        <v>218</v>
      </c>
      <c r="F58" s="157" t="s">
        <v>192</v>
      </c>
      <c r="G58" s="112">
        <v>42.76</v>
      </c>
      <c r="H58" s="112">
        <v>7.71</v>
      </c>
      <c r="I58" s="143" t="s">
        <v>79</v>
      </c>
      <c r="J58" s="112">
        <f t="shared" si="4"/>
        <v>35.049999999999997</v>
      </c>
      <c r="K58" s="151" t="s">
        <v>333</v>
      </c>
      <c r="L58" s="108">
        <v>2019</v>
      </c>
      <c r="M58" s="108">
        <v>1732</v>
      </c>
      <c r="N58" s="109" t="s">
        <v>304</v>
      </c>
      <c r="O58" s="111" t="s">
        <v>81</v>
      </c>
      <c r="P58" s="109" t="s">
        <v>82</v>
      </c>
      <c r="Q58" s="109" t="s">
        <v>83</v>
      </c>
      <c r="R58" s="108" t="s">
        <v>84</v>
      </c>
      <c r="S58" s="111" t="s">
        <v>84</v>
      </c>
      <c r="T58" s="108">
        <v>1010203</v>
      </c>
      <c r="U58" s="108">
        <v>140</v>
      </c>
      <c r="V58" s="108">
        <v>450</v>
      </c>
      <c r="W58" s="108">
        <v>7</v>
      </c>
      <c r="X58" s="113">
        <v>2019</v>
      </c>
      <c r="Y58" s="113">
        <v>26</v>
      </c>
      <c r="Z58" s="113">
        <v>0</v>
      </c>
      <c r="AA58" s="114" t="s">
        <v>95</v>
      </c>
      <c r="AB58" s="108">
        <v>320</v>
      </c>
      <c r="AC58" s="109" t="s">
        <v>95</v>
      </c>
      <c r="AD58" s="152" t="s">
        <v>330</v>
      </c>
      <c r="AE58" s="152" t="s">
        <v>95</v>
      </c>
      <c r="AF58" s="153">
        <f t="shared" si="5"/>
        <v>6</v>
      </c>
      <c r="AG58" s="154">
        <f t="shared" si="6"/>
        <v>35.049999999999997</v>
      </c>
      <c r="AH58" s="155">
        <f t="shared" si="7"/>
        <v>210.29999999999998</v>
      </c>
      <c r="AI58" s="156"/>
    </row>
    <row r="59" spans="1:35" ht="120">
      <c r="A59" s="108">
        <v>2019</v>
      </c>
      <c r="B59" s="108">
        <v>156</v>
      </c>
      <c r="C59" s="109" t="s">
        <v>132</v>
      </c>
      <c r="D59" s="150" t="s">
        <v>335</v>
      </c>
      <c r="E59" s="109" t="s">
        <v>218</v>
      </c>
      <c r="F59" s="157" t="s">
        <v>192</v>
      </c>
      <c r="G59" s="112">
        <v>185.96</v>
      </c>
      <c r="H59" s="112">
        <v>33.53</v>
      </c>
      <c r="I59" s="143" t="s">
        <v>79</v>
      </c>
      <c r="J59" s="112">
        <f t="shared" si="4"/>
        <v>152.43</v>
      </c>
      <c r="K59" s="151" t="s">
        <v>298</v>
      </c>
      <c r="L59" s="108">
        <v>2019</v>
      </c>
      <c r="M59" s="108">
        <v>1731</v>
      </c>
      <c r="N59" s="109" t="s">
        <v>304</v>
      </c>
      <c r="O59" s="111" t="s">
        <v>81</v>
      </c>
      <c r="P59" s="109" t="s">
        <v>82</v>
      </c>
      <c r="Q59" s="109" t="s">
        <v>83</v>
      </c>
      <c r="R59" s="108" t="s">
        <v>84</v>
      </c>
      <c r="S59" s="111" t="s">
        <v>84</v>
      </c>
      <c r="T59" s="108">
        <v>1080203</v>
      </c>
      <c r="U59" s="108">
        <v>2890</v>
      </c>
      <c r="V59" s="108">
        <v>7430</v>
      </c>
      <c r="W59" s="108">
        <v>99</v>
      </c>
      <c r="X59" s="113">
        <v>2019</v>
      </c>
      <c r="Y59" s="113">
        <v>25</v>
      </c>
      <c r="Z59" s="113">
        <v>0</v>
      </c>
      <c r="AA59" s="114" t="s">
        <v>95</v>
      </c>
      <c r="AB59" s="108">
        <v>321</v>
      </c>
      <c r="AC59" s="109" t="s">
        <v>95</v>
      </c>
      <c r="AD59" s="152" t="s">
        <v>330</v>
      </c>
      <c r="AE59" s="152" t="s">
        <v>95</v>
      </c>
      <c r="AF59" s="153">
        <f t="shared" si="5"/>
        <v>6</v>
      </c>
      <c r="AG59" s="154">
        <f t="shared" si="6"/>
        <v>152.43</v>
      </c>
      <c r="AH59" s="155">
        <f t="shared" si="7"/>
        <v>914.58</v>
      </c>
      <c r="AI59" s="156"/>
    </row>
    <row r="60" spans="1:35" ht="60">
      <c r="A60" s="108">
        <v>2019</v>
      </c>
      <c r="B60" s="108">
        <v>157</v>
      </c>
      <c r="C60" s="109" t="s">
        <v>336</v>
      </c>
      <c r="D60" s="150" t="s">
        <v>337</v>
      </c>
      <c r="E60" s="109" t="s">
        <v>132</v>
      </c>
      <c r="F60" s="157" t="s">
        <v>338</v>
      </c>
      <c r="G60" s="112">
        <v>488.94</v>
      </c>
      <c r="H60" s="112">
        <v>43.94</v>
      </c>
      <c r="I60" s="143" t="s">
        <v>79</v>
      </c>
      <c r="J60" s="112">
        <f t="shared" si="4"/>
        <v>445</v>
      </c>
      <c r="K60" s="151" t="s">
        <v>174</v>
      </c>
      <c r="L60" s="108">
        <v>2019</v>
      </c>
      <c r="M60" s="108">
        <v>1766</v>
      </c>
      <c r="N60" s="109" t="s">
        <v>132</v>
      </c>
      <c r="O60" s="111" t="s">
        <v>175</v>
      </c>
      <c r="P60" s="109" t="s">
        <v>176</v>
      </c>
      <c r="Q60" s="109" t="s">
        <v>83</v>
      </c>
      <c r="R60" s="108" t="s">
        <v>84</v>
      </c>
      <c r="S60" s="111" t="s">
        <v>84</v>
      </c>
      <c r="T60" s="108">
        <v>1010203</v>
      </c>
      <c r="U60" s="108">
        <v>140</v>
      </c>
      <c r="V60" s="108">
        <v>450</v>
      </c>
      <c r="W60" s="108">
        <v>6</v>
      </c>
      <c r="X60" s="113">
        <v>2019</v>
      </c>
      <c r="Y60" s="113">
        <v>30</v>
      </c>
      <c r="Z60" s="113">
        <v>0</v>
      </c>
      <c r="AA60" s="114" t="s">
        <v>95</v>
      </c>
      <c r="AB60" s="108">
        <v>325</v>
      </c>
      <c r="AC60" s="109" t="s">
        <v>95</v>
      </c>
      <c r="AD60" s="152" t="s">
        <v>339</v>
      </c>
      <c r="AE60" s="152" t="s">
        <v>95</v>
      </c>
      <c r="AF60" s="153">
        <f t="shared" si="5"/>
        <v>-7</v>
      </c>
      <c r="AG60" s="154">
        <f t="shared" si="6"/>
        <v>445</v>
      </c>
      <c r="AH60" s="155">
        <f t="shared" si="7"/>
        <v>-3115</v>
      </c>
      <c r="AI60" s="156"/>
    </row>
    <row r="61" spans="1:35">
      <c r="A61" s="108">
        <v>2019</v>
      </c>
      <c r="B61" s="108">
        <v>158</v>
      </c>
      <c r="C61" s="109" t="s">
        <v>279</v>
      </c>
      <c r="D61" s="150" t="s">
        <v>275</v>
      </c>
      <c r="E61" s="109" t="s">
        <v>228</v>
      </c>
      <c r="F61" s="157"/>
      <c r="G61" s="112">
        <v>-634.4</v>
      </c>
      <c r="H61" s="112">
        <v>-114.4</v>
      </c>
      <c r="I61" s="143" t="s">
        <v>79</v>
      </c>
      <c r="J61" s="112">
        <f t="shared" si="4"/>
        <v>-520</v>
      </c>
      <c r="K61" s="151" t="s">
        <v>83</v>
      </c>
      <c r="L61" s="108">
        <v>2019</v>
      </c>
      <c r="M61" s="108">
        <v>1793</v>
      </c>
      <c r="N61" s="109" t="s">
        <v>279</v>
      </c>
      <c r="O61" s="111" t="s">
        <v>277</v>
      </c>
      <c r="P61" s="109" t="s">
        <v>278</v>
      </c>
      <c r="Q61" s="109" t="s">
        <v>278</v>
      </c>
      <c r="R61" s="108" t="s">
        <v>84</v>
      </c>
      <c r="S61" s="111" t="s">
        <v>84</v>
      </c>
      <c r="T61" s="108">
        <v>2010501</v>
      </c>
      <c r="U61" s="108">
        <v>6130</v>
      </c>
      <c r="V61" s="108">
        <v>9110</v>
      </c>
      <c r="W61" s="108">
        <v>99</v>
      </c>
      <c r="X61" s="113">
        <v>2019</v>
      </c>
      <c r="Y61" s="113">
        <v>118</v>
      </c>
      <c r="Z61" s="113">
        <v>0</v>
      </c>
      <c r="AA61" s="114" t="s">
        <v>83</v>
      </c>
      <c r="AB61" s="108">
        <v>0</v>
      </c>
      <c r="AC61" s="109" t="s">
        <v>279</v>
      </c>
      <c r="AD61" s="152" t="s">
        <v>340</v>
      </c>
      <c r="AE61" s="152" t="s">
        <v>279</v>
      </c>
      <c r="AF61" s="153">
        <f t="shared" si="5"/>
        <v>-30</v>
      </c>
      <c r="AG61" s="154">
        <f t="shared" si="6"/>
        <v>-520</v>
      </c>
      <c r="AH61" s="155">
        <f t="shared" si="7"/>
        <v>15600</v>
      </c>
      <c r="AI61" s="156"/>
    </row>
    <row r="62" spans="1:35" ht="60">
      <c r="A62" s="108">
        <v>2019</v>
      </c>
      <c r="B62" s="108">
        <v>159</v>
      </c>
      <c r="C62" s="109" t="s">
        <v>288</v>
      </c>
      <c r="D62" s="150" t="s">
        <v>239</v>
      </c>
      <c r="E62" s="109" t="s">
        <v>251</v>
      </c>
      <c r="F62" s="157" t="s">
        <v>341</v>
      </c>
      <c r="G62" s="112">
        <v>5500</v>
      </c>
      <c r="H62" s="112">
        <v>500</v>
      </c>
      <c r="I62" s="143" t="s">
        <v>79</v>
      </c>
      <c r="J62" s="112">
        <f t="shared" si="4"/>
        <v>5000</v>
      </c>
      <c r="K62" s="151" t="s">
        <v>108</v>
      </c>
      <c r="L62" s="108">
        <v>2019</v>
      </c>
      <c r="M62" s="108">
        <v>1866</v>
      </c>
      <c r="N62" s="109" t="s">
        <v>288</v>
      </c>
      <c r="O62" s="111" t="s">
        <v>109</v>
      </c>
      <c r="P62" s="109" t="s">
        <v>110</v>
      </c>
      <c r="Q62" s="109" t="s">
        <v>111</v>
      </c>
      <c r="R62" s="108" t="s">
        <v>84</v>
      </c>
      <c r="S62" s="111" t="s">
        <v>84</v>
      </c>
      <c r="T62" s="108">
        <v>2080101</v>
      </c>
      <c r="U62" s="108">
        <v>8230</v>
      </c>
      <c r="V62" s="108">
        <v>11855</v>
      </c>
      <c r="W62" s="108">
        <v>2</v>
      </c>
      <c r="X62" s="113">
        <v>2019</v>
      </c>
      <c r="Y62" s="113">
        <v>50</v>
      </c>
      <c r="Z62" s="113">
        <v>0</v>
      </c>
      <c r="AA62" s="114" t="s">
        <v>288</v>
      </c>
      <c r="AB62" s="108">
        <v>298</v>
      </c>
      <c r="AC62" s="109" t="s">
        <v>85</v>
      </c>
      <c r="AD62" s="152" t="s">
        <v>251</v>
      </c>
      <c r="AE62" s="152" t="s">
        <v>85</v>
      </c>
      <c r="AF62" s="153">
        <f t="shared" si="5"/>
        <v>9</v>
      </c>
      <c r="AG62" s="154">
        <f t="shared" si="6"/>
        <v>5000</v>
      </c>
      <c r="AH62" s="155">
        <f t="shared" si="7"/>
        <v>45000</v>
      </c>
      <c r="AI62" s="156"/>
    </row>
    <row r="63" spans="1:35" ht="36">
      <c r="A63" s="108">
        <v>2019</v>
      </c>
      <c r="B63" s="108">
        <v>160</v>
      </c>
      <c r="C63" s="109" t="s">
        <v>288</v>
      </c>
      <c r="D63" s="150" t="s">
        <v>342</v>
      </c>
      <c r="E63" s="109" t="s">
        <v>163</v>
      </c>
      <c r="F63" s="157" t="s">
        <v>179</v>
      </c>
      <c r="G63" s="112">
        <v>393.57</v>
      </c>
      <c r="H63" s="112">
        <v>75.709999999999994</v>
      </c>
      <c r="I63" s="143" t="s">
        <v>79</v>
      </c>
      <c r="J63" s="112">
        <f t="shared" si="4"/>
        <v>317.86</v>
      </c>
      <c r="K63" s="151" t="s">
        <v>180</v>
      </c>
      <c r="L63" s="108">
        <v>2019</v>
      </c>
      <c r="M63" s="108">
        <v>1830</v>
      </c>
      <c r="N63" s="109" t="s">
        <v>288</v>
      </c>
      <c r="O63" s="111" t="s">
        <v>181</v>
      </c>
      <c r="P63" s="109" t="s">
        <v>182</v>
      </c>
      <c r="Q63" s="109" t="s">
        <v>83</v>
      </c>
      <c r="R63" s="108" t="s">
        <v>84</v>
      </c>
      <c r="S63" s="111" t="s">
        <v>84</v>
      </c>
      <c r="T63" s="108">
        <v>1010203</v>
      </c>
      <c r="U63" s="108">
        <v>140</v>
      </c>
      <c r="V63" s="108">
        <v>450</v>
      </c>
      <c r="W63" s="108">
        <v>5</v>
      </c>
      <c r="X63" s="113">
        <v>2019</v>
      </c>
      <c r="Y63" s="113">
        <v>28</v>
      </c>
      <c r="Z63" s="113">
        <v>0</v>
      </c>
      <c r="AA63" s="114" t="s">
        <v>95</v>
      </c>
      <c r="AB63" s="108">
        <v>317</v>
      </c>
      <c r="AC63" s="109" t="s">
        <v>95</v>
      </c>
      <c r="AD63" s="152" t="s">
        <v>343</v>
      </c>
      <c r="AE63" s="152" t="s">
        <v>95</v>
      </c>
      <c r="AF63" s="153">
        <f t="shared" si="5"/>
        <v>-11</v>
      </c>
      <c r="AG63" s="154">
        <f t="shared" si="6"/>
        <v>317.86</v>
      </c>
      <c r="AH63" s="155">
        <f t="shared" si="7"/>
        <v>-3496.46</v>
      </c>
      <c r="AI63" s="156"/>
    </row>
    <row r="64" spans="1:35" ht="120">
      <c r="A64" s="108">
        <v>2019</v>
      </c>
      <c r="B64" s="108">
        <v>163</v>
      </c>
      <c r="C64" s="109" t="s">
        <v>288</v>
      </c>
      <c r="D64" s="150" t="s">
        <v>344</v>
      </c>
      <c r="E64" s="109" t="s">
        <v>345</v>
      </c>
      <c r="F64" s="157" t="s">
        <v>192</v>
      </c>
      <c r="G64" s="112">
        <v>153.91999999999999</v>
      </c>
      <c r="H64" s="112">
        <v>27.76</v>
      </c>
      <c r="I64" s="143" t="s">
        <v>79</v>
      </c>
      <c r="J64" s="112">
        <f t="shared" si="4"/>
        <v>126.15999999999998</v>
      </c>
      <c r="K64" s="151" t="s">
        <v>193</v>
      </c>
      <c r="L64" s="108">
        <v>2019</v>
      </c>
      <c r="M64" s="108">
        <v>1833</v>
      </c>
      <c r="N64" s="109" t="s">
        <v>288</v>
      </c>
      <c r="O64" s="111" t="s">
        <v>194</v>
      </c>
      <c r="P64" s="109" t="s">
        <v>195</v>
      </c>
      <c r="Q64" s="109" t="s">
        <v>195</v>
      </c>
      <c r="R64" s="108" t="s">
        <v>84</v>
      </c>
      <c r="S64" s="111" t="s">
        <v>84</v>
      </c>
      <c r="T64" s="108">
        <v>1010203</v>
      </c>
      <c r="U64" s="108">
        <v>140</v>
      </c>
      <c r="V64" s="108">
        <v>450</v>
      </c>
      <c r="W64" s="108">
        <v>7</v>
      </c>
      <c r="X64" s="113">
        <v>2019</v>
      </c>
      <c r="Y64" s="113">
        <v>23</v>
      </c>
      <c r="Z64" s="113">
        <v>0</v>
      </c>
      <c r="AA64" s="114" t="s">
        <v>95</v>
      </c>
      <c r="AB64" s="108">
        <v>318</v>
      </c>
      <c r="AC64" s="109" t="s">
        <v>95</v>
      </c>
      <c r="AD64" s="152" t="s">
        <v>346</v>
      </c>
      <c r="AE64" s="152" t="s">
        <v>95</v>
      </c>
      <c r="AF64" s="153">
        <f t="shared" si="5"/>
        <v>-4</v>
      </c>
      <c r="AG64" s="154">
        <f t="shared" si="6"/>
        <v>126.15999999999998</v>
      </c>
      <c r="AH64" s="155">
        <f t="shared" si="7"/>
        <v>-504.63999999999993</v>
      </c>
      <c r="AI64" s="156"/>
    </row>
    <row r="65" spans="1:35" ht="72">
      <c r="A65" s="108">
        <v>2019</v>
      </c>
      <c r="B65" s="108">
        <v>164</v>
      </c>
      <c r="C65" s="109" t="s">
        <v>288</v>
      </c>
      <c r="D65" s="150" t="s">
        <v>347</v>
      </c>
      <c r="E65" s="109" t="s">
        <v>163</v>
      </c>
      <c r="F65" s="157" t="s">
        <v>198</v>
      </c>
      <c r="G65" s="112">
        <v>95.9</v>
      </c>
      <c r="H65" s="112">
        <v>17.29</v>
      </c>
      <c r="I65" s="143" t="s">
        <v>79</v>
      </c>
      <c r="J65" s="112">
        <f t="shared" si="4"/>
        <v>78.610000000000014</v>
      </c>
      <c r="K65" s="151" t="s">
        <v>199</v>
      </c>
      <c r="L65" s="108">
        <v>2019</v>
      </c>
      <c r="M65" s="108">
        <v>1818</v>
      </c>
      <c r="N65" s="109" t="s">
        <v>348</v>
      </c>
      <c r="O65" s="111" t="s">
        <v>200</v>
      </c>
      <c r="P65" s="109" t="s">
        <v>201</v>
      </c>
      <c r="Q65" s="109" t="s">
        <v>83</v>
      </c>
      <c r="R65" s="108" t="s">
        <v>84</v>
      </c>
      <c r="S65" s="111" t="s">
        <v>84</v>
      </c>
      <c r="T65" s="108">
        <v>1080203</v>
      </c>
      <c r="U65" s="108">
        <v>2890</v>
      </c>
      <c r="V65" s="108">
        <v>7430</v>
      </c>
      <c r="W65" s="108">
        <v>99</v>
      </c>
      <c r="X65" s="113">
        <v>2019</v>
      </c>
      <c r="Y65" s="113">
        <v>24</v>
      </c>
      <c r="Z65" s="113">
        <v>0</v>
      </c>
      <c r="AA65" s="114" t="s">
        <v>95</v>
      </c>
      <c r="AB65" s="108">
        <v>326</v>
      </c>
      <c r="AC65" s="109" t="s">
        <v>95</v>
      </c>
      <c r="AD65" s="152" t="s">
        <v>316</v>
      </c>
      <c r="AE65" s="152" t="s">
        <v>95</v>
      </c>
      <c r="AF65" s="153">
        <f t="shared" si="5"/>
        <v>-31</v>
      </c>
      <c r="AG65" s="154">
        <f t="shared" si="6"/>
        <v>78.610000000000014</v>
      </c>
      <c r="AH65" s="155">
        <f t="shared" si="7"/>
        <v>-2436.9100000000003</v>
      </c>
      <c r="AI65" s="156"/>
    </row>
    <row r="66" spans="1:35" ht="144">
      <c r="A66" s="108">
        <v>2019</v>
      </c>
      <c r="B66" s="108">
        <v>165</v>
      </c>
      <c r="C66" s="109" t="s">
        <v>288</v>
      </c>
      <c r="D66" s="150" t="s">
        <v>349</v>
      </c>
      <c r="E66" s="109" t="s">
        <v>310</v>
      </c>
      <c r="F66" s="157" t="s">
        <v>350</v>
      </c>
      <c r="G66" s="112">
        <v>488</v>
      </c>
      <c r="H66" s="112">
        <v>88</v>
      </c>
      <c r="I66" s="143" t="s">
        <v>79</v>
      </c>
      <c r="J66" s="112">
        <f t="shared" si="4"/>
        <v>400</v>
      </c>
      <c r="K66" s="151" t="s">
        <v>351</v>
      </c>
      <c r="L66" s="108">
        <v>2019</v>
      </c>
      <c r="M66" s="108">
        <v>1831</v>
      </c>
      <c r="N66" s="109" t="s">
        <v>288</v>
      </c>
      <c r="O66" s="111" t="s">
        <v>352</v>
      </c>
      <c r="P66" s="109" t="s">
        <v>353</v>
      </c>
      <c r="Q66" s="109" t="s">
        <v>83</v>
      </c>
      <c r="R66" s="108" t="s">
        <v>84</v>
      </c>
      <c r="S66" s="111" t="s">
        <v>84</v>
      </c>
      <c r="T66" s="108">
        <v>1010203</v>
      </c>
      <c r="U66" s="108">
        <v>140</v>
      </c>
      <c r="V66" s="108">
        <v>450</v>
      </c>
      <c r="W66" s="108">
        <v>2</v>
      </c>
      <c r="X66" s="113">
        <v>2019</v>
      </c>
      <c r="Y66" s="113">
        <v>45</v>
      </c>
      <c r="Z66" s="113">
        <v>0</v>
      </c>
      <c r="AA66" s="114" t="s">
        <v>95</v>
      </c>
      <c r="AB66" s="108">
        <v>324</v>
      </c>
      <c r="AC66" s="109" t="s">
        <v>95</v>
      </c>
      <c r="AD66" s="152" t="s">
        <v>354</v>
      </c>
      <c r="AE66" s="152" t="s">
        <v>95</v>
      </c>
      <c r="AF66" s="153">
        <f t="shared" si="5"/>
        <v>-44</v>
      </c>
      <c r="AG66" s="154">
        <f t="shared" si="6"/>
        <v>400</v>
      </c>
      <c r="AH66" s="155">
        <f t="shared" si="7"/>
        <v>-17600</v>
      </c>
      <c r="AI66" s="156"/>
    </row>
    <row r="67" spans="1:35" ht="120">
      <c r="A67" s="108">
        <v>2019</v>
      </c>
      <c r="B67" s="108">
        <v>166</v>
      </c>
      <c r="C67" s="109" t="s">
        <v>288</v>
      </c>
      <c r="D67" s="150" t="s">
        <v>355</v>
      </c>
      <c r="E67" s="109" t="s">
        <v>356</v>
      </c>
      <c r="F67" s="157" t="s">
        <v>192</v>
      </c>
      <c r="G67" s="112">
        <v>172.84</v>
      </c>
      <c r="H67" s="112">
        <v>31.17</v>
      </c>
      <c r="I67" s="143" t="s">
        <v>79</v>
      </c>
      <c r="J67" s="112">
        <f t="shared" si="4"/>
        <v>141.67000000000002</v>
      </c>
      <c r="K67" s="151" t="s">
        <v>333</v>
      </c>
      <c r="L67" s="108">
        <v>2019</v>
      </c>
      <c r="M67" s="108">
        <v>1824</v>
      </c>
      <c r="N67" s="109" t="s">
        <v>288</v>
      </c>
      <c r="O67" s="111" t="s">
        <v>81</v>
      </c>
      <c r="P67" s="109" t="s">
        <v>82</v>
      </c>
      <c r="Q67" s="109" t="s">
        <v>83</v>
      </c>
      <c r="R67" s="108" t="s">
        <v>84</v>
      </c>
      <c r="S67" s="111" t="s">
        <v>84</v>
      </c>
      <c r="T67" s="108">
        <v>1010203</v>
      </c>
      <c r="U67" s="108">
        <v>140</v>
      </c>
      <c r="V67" s="108">
        <v>450</v>
      </c>
      <c r="W67" s="108">
        <v>7</v>
      </c>
      <c r="X67" s="113">
        <v>2019</v>
      </c>
      <c r="Y67" s="113">
        <v>26</v>
      </c>
      <c r="Z67" s="113">
        <v>0</v>
      </c>
      <c r="AA67" s="114" t="s">
        <v>95</v>
      </c>
      <c r="AB67" s="108">
        <v>320</v>
      </c>
      <c r="AC67" s="109" t="s">
        <v>95</v>
      </c>
      <c r="AD67" s="152" t="s">
        <v>357</v>
      </c>
      <c r="AE67" s="152" t="s">
        <v>95</v>
      </c>
      <c r="AF67" s="153">
        <f t="shared" si="5"/>
        <v>-22</v>
      </c>
      <c r="AG67" s="154">
        <f t="shared" si="6"/>
        <v>141.67000000000002</v>
      </c>
      <c r="AH67" s="155">
        <f t="shared" si="7"/>
        <v>-3116.7400000000002</v>
      </c>
      <c r="AI67" s="156"/>
    </row>
    <row r="68" spans="1:35" ht="132">
      <c r="A68" s="108">
        <v>2019</v>
      </c>
      <c r="B68" s="108">
        <v>168</v>
      </c>
      <c r="C68" s="109" t="s">
        <v>288</v>
      </c>
      <c r="D68" s="150" t="s">
        <v>358</v>
      </c>
      <c r="E68" s="109" t="s">
        <v>163</v>
      </c>
      <c r="F68" s="157" t="s">
        <v>359</v>
      </c>
      <c r="G68" s="112">
        <v>28.49</v>
      </c>
      <c r="H68" s="112">
        <v>5.41</v>
      </c>
      <c r="I68" s="143" t="s">
        <v>79</v>
      </c>
      <c r="J68" s="112">
        <f t="shared" si="4"/>
        <v>23.08</v>
      </c>
      <c r="K68" s="151" t="s">
        <v>160</v>
      </c>
      <c r="L68" s="108">
        <v>2019</v>
      </c>
      <c r="M68" s="108">
        <v>1832</v>
      </c>
      <c r="N68" s="109" t="s">
        <v>288</v>
      </c>
      <c r="O68" s="111" t="s">
        <v>161</v>
      </c>
      <c r="P68" s="109" t="s">
        <v>162</v>
      </c>
      <c r="Q68" s="109" t="s">
        <v>83</v>
      </c>
      <c r="R68" s="108" t="s">
        <v>84</v>
      </c>
      <c r="S68" s="111" t="s">
        <v>84</v>
      </c>
      <c r="T68" s="108">
        <v>1010203</v>
      </c>
      <c r="U68" s="108">
        <v>140</v>
      </c>
      <c r="V68" s="108">
        <v>450</v>
      </c>
      <c r="W68" s="108">
        <v>5</v>
      </c>
      <c r="X68" s="113">
        <v>2019</v>
      </c>
      <c r="Y68" s="113">
        <v>29</v>
      </c>
      <c r="Z68" s="113">
        <v>0</v>
      </c>
      <c r="AA68" s="114" t="s">
        <v>95</v>
      </c>
      <c r="AB68" s="108">
        <v>322</v>
      </c>
      <c r="AC68" s="109" t="s">
        <v>95</v>
      </c>
      <c r="AD68" s="152" t="s">
        <v>360</v>
      </c>
      <c r="AE68" s="152" t="s">
        <v>95</v>
      </c>
      <c r="AF68" s="153">
        <f t="shared" si="5"/>
        <v>-42</v>
      </c>
      <c r="AG68" s="154">
        <f t="shared" si="6"/>
        <v>23.08</v>
      </c>
      <c r="AH68" s="155">
        <f t="shared" si="7"/>
        <v>-969.3599999999999</v>
      </c>
      <c r="AI68" s="156"/>
    </row>
    <row r="69" spans="1:35" ht="60">
      <c r="A69" s="108">
        <v>2019</v>
      </c>
      <c r="B69" s="108">
        <v>169</v>
      </c>
      <c r="C69" s="109" t="s">
        <v>288</v>
      </c>
      <c r="D69" s="150" t="s">
        <v>361</v>
      </c>
      <c r="E69" s="109" t="s">
        <v>279</v>
      </c>
      <c r="F69" s="157" t="s">
        <v>362</v>
      </c>
      <c r="G69" s="112">
        <v>24.73</v>
      </c>
      <c r="H69" s="112">
        <v>0</v>
      </c>
      <c r="I69" s="143" t="s">
        <v>79</v>
      </c>
      <c r="J69" s="112">
        <f t="shared" si="4"/>
        <v>24.73</v>
      </c>
      <c r="K69" s="151" t="s">
        <v>83</v>
      </c>
      <c r="L69" s="108">
        <v>2019</v>
      </c>
      <c r="M69" s="108">
        <v>1807</v>
      </c>
      <c r="N69" s="109" t="s">
        <v>348</v>
      </c>
      <c r="O69" s="111" t="s">
        <v>363</v>
      </c>
      <c r="P69" s="109" t="s">
        <v>364</v>
      </c>
      <c r="Q69" s="109" t="s">
        <v>365</v>
      </c>
      <c r="R69" s="108" t="s">
        <v>84</v>
      </c>
      <c r="S69" s="111" t="s">
        <v>84</v>
      </c>
      <c r="T69" s="108">
        <v>1010203</v>
      </c>
      <c r="U69" s="108">
        <v>140</v>
      </c>
      <c r="V69" s="108">
        <v>450</v>
      </c>
      <c r="W69" s="108">
        <v>2</v>
      </c>
      <c r="X69" s="113">
        <v>2019</v>
      </c>
      <c r="Y69" s="113">
        <v>131</v>
      </c>
      <c r="Z69" s="113">
        <v>0</v>
      </c>
      <c r="AA69" s="114" t="s">
        <v>95</v>
      </c>
      <c r="AB69" s="108">
        <v>323</v>
      </c>
      <c r="AC69" s="109" t="s">
        <v>95</v>
      </c>
      <c r="AD69" s="152" t="s">
        <v>343</v>
      </c>
      <c r="AE69" s="152" t="s">
        <v>95</v>
      </c>
      <c r="AF69" s="153">
        <f t="shared" si="5"/>
        <v>-11</v>
      </c>
      <c r="AG69" s="154">
        <f t="shared" si="6"/>
        <v>24.73</v>
      </c>
      <c r="AH69" s="155">
        <f t="shared" si="7"/>
        <v>-272.03000000000003</v>
      </c>
      <c r="AI69" s="156"/>
    </row>
    <row r="70" spans="1:35">
      <c r="A70" s="108">
        <v>2019</v>
      </c>
      <c r="B70" s="108">
        <v>170</v>
      </c>
      <c r="C70" s="109" t="s">
        <v>289</v>
      </c>
      <c r="D70" s="150" t="s">
        <v>366</v>
      </c>
      <c r="E70" s="109" t="s">
        <v>367</v>
      </c>
      <c r="F70" s="157"/>
      <c r="G70" s="112">
        <v>534.4</v>
      </c>
      <c r="H70" s="112">
        <v>114.4</v>
      </c>
      <c r="I70" s="143" t="s">
        <v>79</v>
      </c>
      <c r="J70" s="112">
        <f t="shared" si="4"/>
        <v>420</v>
      </c>
      <c r="K70" s="151" t="s">
        <v>83</v>
      </c>
      <c r="L70" s="108">
        <v>2019</v>
      </c>
      <c r="M70" s="108">
        <v>1877</v>
      </c>
      <c r="N70" s="109" t="s">
        <v>288</v>
      </c>
      <c r="O70" s="111" t="s">
        <v>277</v>
      </c>
      <c r="P70" s="109" t="s">
        <v>278</v>
      </c>
      <c r="Q70" s="109" t="s">
        <v>278</v>
      </c>
      <c r="R70" s="108" t="s">
        <v>84</v>
      </c>
      <c r="S70" s="111" t="s">
        <v>84</v>
      </c>
      <c r="T70" s="108">
        <v>2010501</v>
      </c>
      <c r="U70" s="108">
        <v>6130</v>
      </c>
      <c r="V70" s="108">
        <v>9110</v>
      </c>
      <c r="W70" s="108">
        <v>99</v>
      </c>
      <c r="X70" s="113">
        <v>2019</v>
      </c>
      <c r="Y70" s="113">
        <v>118</v>
      </c>
      <c r="Z70" s="113">
        <v>0</v>
      </c>
      <c r="AA70" s="114" t="s">
        <v>289</v>
      </c>
      <c r="AB70" s="108">
        <v>300</v>
      </c>
      <c r="AC70" s="109" t="s">
        <v>95</v>
      </c>
      <c r="AD70" s="152" t="s">
        <v>357</v>
      </c>
      <c r="AE70" s="152" t="s">
        <v>95</v>
      </c>
      <c r="AF70" s="153">
        <f t="shared" si="5"/>
        <v>-22</v>
      </c>
      <c r="AG70" s="154">
        <f t="shared" si="6"/>
        <v>420</v>
      </c>
      <c r="AH70" s="155">
        <f t="shared" si="7"/>
        <v>-9240</v>
      </c>
      <c r="AI70" s="156"/>
    </row>
    <row r="71" spans="1:35" ht="36">
      <c r="A71" s="108">
        <v>2019</v>
      </c>
      <c r="B71" s="108">
        <v>175</v>
      </c>
      <c r="C71" s="109" t="s">
        <v>323</v>
      </c>
      <c r="D71" s="150" t="s">
        <v>368</v>
      </c>
      <c r="E71" s="109" t="s">
        <v>330</v>
      </c>
      <c r="F71" s="157" t="s">
        <v>369</v>
      </c>
      <c r="G71" s="112">
        <v>241.56</v>
      </c>
      <c r="H71" s="112">
        <v>43.56</v>
      </c>
      <c r="I71" s="143" t="s">
        <v>79</v>
      </c>
      <c r="J71" s="112">
        <f t="shared" si="4"/>
        <v>198</v>
      </c>
      <c r="K71" s="151" t="s">
        <v>83</v>
      </c>
      <c r="L71" s="108">
        <v>2019</v>
      </c>
      <c r="M71" s="108">
        <v>1961</v>
      </c>
      <c r="N71" s="109" t="s">
        <v>323</v>
      </c>
      <c r="O71" s="111" t="s">
        <v>370</v>
      </c>
      <c r="P71" s="109" t="s">
        <v>371</v>
      </c>
      <c r="Q71" s="109" t="s">
        <v>372</v>
      </c>
      <c r="R71" s="108" t="s">
        <v>84</v>
      </c>
      <c r="S71" s="111" t="s">
        <v>84</v>
      </c>
      <c r="T71" s="108"/>
      <c r="U71" s="108">
        <v>0</v>
      </c>
      <c r="V71" s="108">
        <v>0</v>
      </c>
      <c r="W71" s="108">
        <v>0</v>
      </c>
      <c r="X71" s="113">
        <v>0</v>
      </c>
      <c r="Y71" s="113">
        <v>0</v>
      </c>
      <c r="Z71" s="113">
        <v>0</v>
      </c>
      <c r="AA71" s="114" t="s">
        <v>83</v>
      </c>
      <c r="AB71" s="108">
        <v>0</v>
      </c>
      <c r="AC71" s="109" t="s">
        <v>323</v>
      </c>
      <c r="AD71" s="152" t="s">
        <v>373</v>
      </c>
      <c r="AE71" s="152" t="s">
        <v>323</v>
      </c>
      <c r="AF71" s="153">
        <f t="shared" si="5"/>
        <v>-30</v>
      </c>
      <c r="AG71" s="154">
        <f t="shared" si="6"/>
        <v>198</v>
      </c>
      <c r="AH71" s="155">
        <f t="shared" si="7"/>
        <v>-5940</v>
      </c>
      <c r="AI71" s="156"/>
    </row>
    <row r="72" spans="1:35" ht="48">
      <c r="A72" s="108">
        <v>2019</v>
      </c>
      <c r="B72" s="108">
        <v>177</v>
      </c>
      <c r="C72" s="109" t="s">
        <v>339</v>
      </c>
      <c r="D72" s="150" t="s">
        <v>374</v>
      </c>
      <c r="E72" s="109" t="s">
        <v>375</v>
      </c>
      <c r="F72" s="157" t="s">
        <v>376</v>
      </c>
      <c r="G72" s="112">
        <v>47.68</v>
      </c>
      <c r="H72" s="112">
        <v>8.6</v>
      </c>
      <c r="I72" s="143" t="s">
        <v>79</v>
      </c>
      <c r="J72" s="112">
        <f t="shared" ref="J72:J103" si="8">IF(I72="SI", G72-H72,G72)</f>
        <v>39.08</v>
      </c>
      <c r="K72" s="151" t="s">
        <v>377</v>
      </c>
      <c r="L72" s="108">
        <v>2015</v>
      </c>
      <c r="M72" s="108">
        <v>596</v>
      </c>
      <c r="N72" s="109" t="s">
        <v>378</v>
      </c>
      <c r="O72" s="111" t="s">
        <v>379</v>
      </c>
      <c r="P72" s="109" t="s">
        <v>82</v>
      </c>
      <c r="Q72" s="109" t="s">
        <v>82</v>
      </c>
      <c r="R72" s="108" t="s">
        <v>84</v>
      </c>
      <c r="S72" s="111" t="s">
        <v>84</v>
      </c>
      <c r="T72" s="108">
        <v>1010203</v>
      </c>
      <c r="U72" s="108">
        <v>140</v>
      </c>
      <c r="V72" s="108">
        <v>450</v>
      </c>
      <c r="W72" s="108">
        <v>7</v>
      </c>
      <c r="X72" s="113">
        <v>2017</v>
      </c>
      <c r="Y72" s="113">
        <v>49</v>
      </c>
      <c r="Z72" s="113">
        <v>0</v>
      </c>
      <c r="AA72" s="114" t="s">
        <v>339</v>
      </c>
      <c r="AB72" s="108">
        <v>336</v>
      </c>
      <c r="AC72" s="109" t="s">
        <v>339</v>
      </c>
      <c r="AD72" s="152" t="s">
        <v>380</v>
      </c>
      <c r="AE72" s="152" t="s">
        <v>339</v>
      </c>
      <c r="AF72" s="153">
        <f t="shared" ref="AF72:AF103" si="9">AE72-AD72</f>
        <v>1581</v>
      </c>
      <c r="AG72" s="154">
        <f t="shared" ref="AG72:AG95" si="10">IF(AI72="SI", 0,J72)</f>
        <v>39.08</v>
      </c>
      <c r="AH72" s="155">
        <f t="shared" ref="AH72:AH103" si="11">AG72*AF72</f>
        <v>61785.479999999996</v>
      </c>
      <c r="AI72" s="156"/>
    </row>
    <row r="73" spans="1:35" ht="48">
      <c r="A73" s="108">
        <v>2019</v>
      </c>
      <c r="B73" s="108">
        <v>178</v>
      </c>
      <c r="C73" s="109" t="s">
        <v>339</v>
      </c>
      <c r="D73" s="150" t="s">
        <v>381</v>
      </c>
      <c r="E73" s="109" t="s">
        <v>382</v>
      </c>
      <c r="F73" s="157" t="s">
        <v>383</v>
      </c>
      <c r="G73" s="112">
        <v>76.34</v>
      </c>
      <c r="H73" s="112">
        <v>13.77</v>
      </c>
      <c r="I73" s="143" t="s">
        <v>79</v>
      </c>
      <c r="J73" s="112">
        <f t="shared" si="8"/>
        <v>62.570000000000007</v>
      </c>
      <c r="K73" s="151" t="s">
        <v>377</v>
      </c>
      <c r="L73" s="108">
        <v>0</v>
      </c>
      <c r="M73" s="108">
        <v>0</v>
      </c>
      <c r="N73" s="109"/>
      <c r="O73" s="111" t="s">
        <v>81</v>
      </c>
      <c r="P73" s="109" t="s">
        <v>82</v>
      </c>
      <c r="Q73" s="109" t="s">
        <v>83</v>
      </c>
      <c r="R73" s="108" t="s">
        <v>84</v>
      </c>
      <c r="S73" s="111" t="s">
        <v>84</v>
      </c>
      <c r="T73" s="108">
        <v>1010203</v>
      </c>
      <c r="U73" s="108">
        <v>140</v>
      </c>
      <c r="V73" s="108">
        <v>450</v>
      </c>
      <c r="W73" s="108">
        <v>7</v>
      </c>
      <c r="X73" s="113">
        <v>2017</v>
      </c>
      <c r="Y73" s="113">
        <v>49</v>
      </c>
      <c r="Z73" s="113">
        <v>0</v>
      </c>
      <c r="AA73" s="114" t="s">
        <v>339</v>
      </c>
      <c r="AB73" s="108">
        <v>330</v>
      </c>
      <c r="AC73" s="109" t="s">
        <v>339</v>
      </c>
      <c r="AD73" s="152" t="s">
        <v>384</v>
      </c>
      <c r="AE73" s="152" t="s">
        <v>339</v>
      </c>
      <c r="AF73" s="153">
        <f t="shared" si="9"/>
        <v>-30</v>
      </c>
      <c r="AG73" s="154">
        <f t="shared" si="10"/>
        <v>62.570000000000007</v>
      </c>
      <c r="AH73" s="155">
        <f t="shared" si="11"/>
        <v>-1877.1000000000001</v>
      </c>
      <c r="AI73" s="156"/>
    </row>
    <row r="74" spans="1:35" ht="36">
      <c r="A74" s="108">
        <v>2019</v>
      </c>
      <c r="B74" s="108">
        <v>179</v>
      </c>
      <c r="C74" s="109" t="s">
        <v>339</v>
      </c>
      <c r="D74" s="150" t="s">
        <v>385</v>
      </c>
      <c r="E74" s="109" t="s">
        <v>91</v>
      </c>
      <c r="F74" s="157" t="s">
        <v>386</v>
      </c>
      <c r="G74" s="112">
        <v>291.39999999999998</v>
      </c>
      <c r="H74" s="112">
        <v>52.55</v>
      </c>
      <c r="I74" s="143" t="s">
        <v>79</v>
      </c>
      <c r="J74" s="112">
        <f t="shared" si="8"/>
        <v>238.84999999999997</v>
      </c>
      <c r="K74" s="151" t="s">
        <v>83</v>
      </c>
      <c r="L74" s="108">
        <v>0</v>
      </c>
      <c r="M74" s="108">
        <v>0</v>
      </c>
      <c r="N74" s="109"/>
      <c r="O74" s="111" t="s">
        <v>81</v>
      </c>
      <c r="P74" s="109" t="s">
        <v>82</v>
      </c>
      <c r="Q74" s="109" t="s">
        <v>83</v>
      </c>
      <c r="R74" s="108" t="s">
        <v>84</v>
      </c>
      <c r="S74" s="111" t="s">
        <v>84</v>
      </c>
      <c r="T74" s="108">
        <v>1010203</v>
      </c>
      <c r="U74" s="108">
        <v>140</v>
      </c>
      <c r="V74" s="108">
        <v>450</v>
      </c>
      <c r="W74" s="108">
        <v>7</v>
      </c>
      <c r="X74" s="113">
        <v>2017</v>
      </c>
      <c r="Y74" s="113">
        <v>223</v>
      </c>
      <c r="Z74" s="113">
        <v>0</v>
      </c>
      <c r="AA74" s="114" t="s">
        <v>339</v>
      </c>
      <c r="AB74" s="108">
        <v>333</v>
      </c>
      <c r="AC74" s="109" t="s">
        <v>339</v>
      </c>
      <c r="AD74" s="152" t="s">
        <v>384</v>
      </c>
      <c r="AE74" s="152" t="s">
        <v>339</v>
      </c>
      <c r="AF74" s="153">
        <f t="shared" si="9"/>
        <v>-30</v>
      </c>
      <c r="AG74" s="154">
        <f t="shared" si="10"/>
        <v>238.84999999999997</v>
      </c>
      <c r="AH74" s="155">
        <f t="shared" si="11"/>
        <v>-7165.4999999999991</v>
      </c>
      <c r="AI74" s="156"/>
    </row>
    <row r="75" spans="1:35" ht="48">
      <c r="A75" s="108">
        <v>2019</v>
      </c>
      <c r="B75" s="108">
        <v>180</v>
      </c>
      <c r="C75" s="109" t="s">
        <v>339</v>
      </c>
      <c r="D75" s="150" t="s">
        <v>387</v>
      </c>
      <c r="E75" s="109" t="s">
        <v>91</v>
      </c>
      <c r="F75" s="157" t="s">
        <v>383</v>
      </c>
      <c r="G75" s="112">
        <v>83.23</v>
      </c>
      <c r="H75" s="112">
        <v>15.01</v>
      </c>
      <c r="I75" s="143" t="s">
        <v>79</v>
      </c>
      <c r="J75" s="112">
        <f t="shared" si="8"/>
        <v>68.22</v>
      </c>
      <c r="K75" s="151" t="s">
        <v>388</v>
      </c>
      <c r="L75" s="108">
        <v>0</v>
      </c>
      <c r="M75" s="108">
        <v>0</v>
      </c>
      <c r="N75" s="109"/>
      <c r="O75" s="111" t="s">
        <v>81</v>
      </c>
      <c r="P75" s="109" t="s">
        <v>82</v>
      </c>
      <c r="Q75" s="109" t="s">
        <v>83</v>
      </c>
      <c r="R75" s="108" t="s">
        <v>84</v>
      </c>
      <c r="S75" s="111" t="s">
        <v>84</v>
      </c>
      <c r="T75" s="108">
        <v>1080203</v>
      </c>
      <c r="U75" s="108">
        <v>2890</v>
      </c>
      <c r="V75" s="108">
        <v>7430</v>
      </c>
      <c r="W75" s="108">
        <v>99</v>
      </c>
      <c r="X75" s="113">
        <v>2017</v>
      </c>
      <c r="Y75" s="113">
        <v>48</v>
      </c>
      <c r="Z75" s="113">
        <v>0</v>
      </c>
      <c r="AA75" s="114" t="s">
        <v>339</v>
      </c>
      <c r="AB75" s="108">
        <v>335</v>
      </c>
      <c r="AC75" s="109" t="s">
        <v>339</v>
      </c>
      <c r="AD75" s="152" t="s">
        <v>384</v>
      </c>
      <c r="AE75" s="152" t="s">
        <v>339</v>
      </c>
      <c r="AF75" s="153">
        <f t="shared" si="9"/>
        <v>-30</v>
      </c>
      <c r="AG75" s="154">
        <f t="shared" si="10"/>
        <v>68.22</v>
      </c>
      <c r="AH75" s="155">
        <f t="shared" si="11"/>
        <v>-2046.6</v>
      </c>
      <c r="AI75" s="156"/>
    </row>
    <row r="76" spans="1:35" ht="120">
      <c r="A76" s="108">
        <v>2019</v>
      </c>
      <c r="B76" s="108">
        <v>181</v>
      </c>
      <c r="C76" s="109" t="s">
        <v>339</v>
      </c>
      <c r="D76" s="150" t="s">
        <v>335</v>
      </c>
      <c r="E76" s="109" t="s">
        <v>389</v>
      </c>
      <c r="F76" s="157" t="s">
        <v>390</v>
      </c>
      <c r="G76" s="112">
        <v>301.35000000000002</v>
      </c>
      <c r="H76" s="112">
        <v>77.48</v>
      </c>
      <c r="I76" s="143" t="s">
        <v>79</v>
      </c>
      <c r="J76" s="112">
        <f t="shared" si="8"/>
        <v>223.87</v>
      </c>
      <c r="K76" s="151" t="s">
        <v>93</v>
      </c>
      <c r="L76" s="108">
        <v>0</v>
      </c>
      <c r="M76" s="108">
        <v>0</v>
      </c>
      <c r="N76" s="109"/>
      <c r="O76" s="111" t="s">
        <v>81</v>
      </c>
      <c r="P76" s="109" t="s">
        <v>82</v>
      </c>
      <c r="Q76" s="109" t="s">
        <v>83</v>
      </c>
      <c r="R76" s="108" t="s">
        <v>84</v>
      </c>
      <c r="S76" s="111" t="s">
        <v>84</v>
      </c>
      <c r="T76" s="108">
        <v>1010203</v>
      </c>
      <c r="U76" s="108">
        <v>140</v>
      </c>
      <c r="V76" s="108">
        <v>450</v>
      </c>
      <c r="W76" s="108">
        <v>7</v>
      </c>
      <c r="X76" s="113">
        <v>2018</v>
      </c>
      <c r="Y76" s="113">
        <v>22</v>
      </c>
      <c r="Z76" s="113">
        <v>0</v>
      </c>
      <c r="AA76" s="114" t="s">
        <v>339</v>
      </c>
      <c r="AB76" s="108">
        <v>329</v>
      </c>
      <c r="AC76" s="109" t="s">
        <v>339</v>
      </c>
      <c r="AD76" s="152" t="s">
        <v>384</v>
      </c>
      <c r="AE76" s="152" t="s">
        <v>339</v>
      </c>
      <c r="AF76" s="153">
        <f t="shared" si="9"/>
        <v>-30</v>
      </c>
      <c r="AG76" s="154">
        <f t="shared" si="10"/>
        <v>223.87</v>
      </c>
      <c r="AH76" s="155">
        <f t="shared" si="11"/>
        <v>-6716.1</v>
      </c>
      <c r="AI76" s="156"/>
    </row>
    <row r="77" spans="1:35" ht="168">
      <c r="A77" s="108">
        <v>2019</v>
      </c>
      <c r="B77" s="108">
        <v>182</v>
      </c>
      <c r="C77" s="109" t="s">
        <v>339</v>
      </c>
      <c r="D77" s="150" t="s">
        <v>391</v>
      </c>
      <c r="E77" s="109" t="s">
        <v>392</v>
      </c>
      <c r="F77" s="157" t="s">
        <v>393</v>
      </c>
      <c r="G77" s="112">
        <v>-13173.44</v>
      </c>
      <c r="H77" s="112">
        <v>-2375.54</v>
      </c>
      <c r="I77" s="143" t="s">
        <v>79</v>
      </c>
      <c r="J77" s="112">
        <f t="shared" si="8"/>
        <v>-10797.900000000001</v>
      </c>
      <c r="K77" s="151" t="s">
        <v>394</v>
      </c>
      <c r="L77" s="108">
        <v>2018</v>
      </c>
      <c r="M77" s="108">
        <v>1683</v>
      </c>
      <c r="N77" s="109" t="s">
        <v>395</v>
      </c>
      <c r="O77" s="111" t="s">
        <v>282</v>
      </c>
      <c r="P77" s="109" t="s">
        <v>283</v>
      </c>
      <c r="Q77" s="109" t="s">
        <v>83</v>
      </c>
      <c r="R77" s="108" t="s">
        <v>84</v>
      </c>
      <c r="S77" s="111" t="s">
        <v>84</v>
      </c>
      <c r="T77" s="108"/>
      <c r="U77" s="108">
        <v>0</v>
      </c>
      <c r="V77" s="108">
        <v>0</v>
      </c>
      <c r="W77" s="108">
        <v>0</v>
      </c>
      <c r="X77" s="113">
        <v>0</v>
      </c>
      <c r="Y77" s="113">
        <v>0</v>
      </c>
      <c r="Z77" s="113">
        <v>0</v>
      </c>
      <c r="AA77" s="114" t="s">
        <v>83</v>
      </c>
      <c r="AB77" s="108">
        <v>0</v>
      </c>
      <c r="AC77" s="109" t="s">
        <v>339</v>
      </c>
      <c r="AD77" s="152" t="s">
        <v>392</v>
      </c>
      <c r="AE77" s="152" t="s">
        <v>339</v>
      </c>
      <c r="AF77" s="153">
        <f t="shared" si="9"/>
        <v>373</v>
      </c>
      <c r="AG77" s="154">
        <f t="shared" si="10"/>
        <v>-10797.900000000001</v>
      </c>
      <c r="AH77" s="155">
        <f t="shared" si="11"/>
        <v>-4027616.7000000007</v>
      </c>
      <c r="AI77" s="156"/>
    </row>
    <row r="78" spans="1:35">
      <c r="A78" s="108">
        <v>2019</v>
      </c>
      <c r="B78" s="108">
        <v>184</v>
      </c>
      <c r="C78" s="109" t="s">
        <v>339</v>
      </c>
      <c r="D78" s="150" t="s">
        <v>396</v>
      </c>
      <c r="E78" s="109" t="s">
        <v>397</v>
      </c>
      <c r="F78" s="157"/>
      <c r="G78" s="112">
        <v>-49.49</v>
      </c>
      <c r="H78" s="112">
        <v>0</v>
      </c>
      <c r="I78" s="143" t="s">
        <v>79</v>
      </c>
      <c r="J78" s="112">
        <f t="shared" si="8"/>
        <v>-49.49</v>
      </c>
      <c r="K78" s="151" t="s">
        <v>83</v>
      </c>
      <c r="L78" s="108">
        <v>2017</v>
      </c>
      <c r="M78" s="108">
        <v>149</v>
      </c>
      <c r="N78" s="109" t="s">
        <v>398</v>
      </c>
      <c r="O78" s="111" t="s">
        <v>81</v>
      </c>
      <c r="P78" s="109" t="s">
        <v>82</v>
      </c>
      <c r="Q78" s="109" t="s">
        <v>83</v>
      </c>
      <c r="R78" s="108" t="s">
        <v>84</v>
      </c>
      <c r="S78" s="111" t="s">
        <v>84</v>
      </c>
      <c r="T78" s="108"/>
      <c r="U78" s="108">
        <v>0</v>
      </c>
      <c r="V78" s="108">
        <v>0</v>
      </c>
      <c r="W78" s="108">
        <v>0</v>
      </c>
      <c r="X78" s="113">
        <v>0</v>
      </c>
      <c r="Y78" s="113">
        <v>0</v>
      </c>
      <c r="Z78" s="113">
        <v>0</v>
      </c>
      <c r="AA78" s="114" t="s">
        <v>83</v>
      </c>
      <c r="AB78" s="108">
        <v>0</v>
      </c>
      <c r="AC78" s="109" t="s">
        <v>339</v>
      </c>
      <c r="AD78" s="152" t="s">
        <v>399</v>
      </c>
      <c r="AE78" s="152" t="s">
        <v>339</v>
      </c>
      <c r="AF78" s="153">
        <f t="shared" si="9"/>
        <v>937</v>
      </c>
      <c r="AG78" s="154">
        <f t="shared" si="10"/>
        <v>-49.49</v>
      </c>
      <c r="AH78" s="155">
        <f t="shared" si="11"/>
        <v>-46372.130000000005</v>
      </c>
      <c r="AI78" s="156"/>
    </row>
    <row r="79" spans="1:35">
      <c r="A79" s="108">
        <v>2019</v>
      </c>
      <c r="B79" s="108">
        <v>185</v>
      </c>
      <c r="C79" s="109" t="s">
        <v>339</v>
      </c>
      <c r="D79" s="150" t="s">
        <v>400</v>
      </c>
      <c r="E79" s="109" t="s">
        <v>397</v>
      </c>
      <c r="F79" s="157"/>
      <c r="G79" s="112">
        <v>-89.23</v>
      </c>
      <c r="H79" s="112">
        <v>0</v>
      </c>
      <c r="I79" s="143" t="s">
        <v>79</v>
      </c>
      <c r="J79" s="112">
        <f t="shared" si="8"/>
        <v>-89.23</v>
      </c>
      <c r="K79" s="151" t="s">
        <v>83</v>
      </c>
      <c r="L79" s="108">
        <v>2017</v>
      </c>
      <c r="M79" s="108">
        <v>152</v>
      </c>
      <c r="N79" s="109" t="s">
        <v>398</v>
      </c>
      <c r="O79" s="111" t="s">
        <v>81</v>
      </c>
      <c r="P79" s="109" t="s">
        <v>82</v>
      </c>
      <c r="Q79" s="109" t="s">
        <v>83</v>
      </c>
      <c r="R79" s="108" t="s">
        <v>84</v>
      </c>
      <c r="S79" s="111" t="s">
        <v>84</v>
      </c>
      <c r="T79" s="108"/>
      <c r="U79" s="108">
        <v>0</v>
      </c>
      <c r="V79" s="108">
        <v>0</v>
      </c>
      <c r="W79" s="108">
        <v>0</v>
      </c>
      <c r="X79" s="113">
        <v>0</v>
      </c>
      <c r="Y79" s="113">
        <v>0</v>
      </c>
      <c r="Z79" s="113">
        <v>0</v>
      </c>
      <c r="AA79" s="114" t="s">
        <v>83</v>
      </c>
      <c r="AB79" s="108">
        <v>0</v>
      </c>
      <c r="AC79" s="109" t="s">
        <v>339</v>
      </c>
      <c r="AD79" s="152" t="s">
        <v>399</v>
      </c>
      <c r="AE79" s="152" t="s">
        <v>339</v>
      </c>
      <c r="AF79" s="153">
        <f t="shared" si="9"/>
        <v>937</v>
      </c>
      <c r="AG79" s="154">
        <f t="shared" si="10"/>
        <v>-89.23</v>
      </c>
      <c r="AH79" s="155">
        <f t="shared" si="11"/>
        <v>-83608.510000000009</v>
      </c>
      <c r="AI79" s="156"/>
    </row>
    <row r="80" spans="1:35">
      <c r="A80" s="108">
        <v>2019</v>
      </c>
      <c r="B80" s="108">
        <v>186</v>
      </c>
      <c r="C80" s="109" t="s">
        <v>339</v>
      </c>
      <c r="D80" s="150" t="s">
        <v>401</v>
      </c>
      <c r="E80" s="109" t="s">
        <v>397</v>
      </c>
      <c r="F80" s="157"/>
      <c r="G80" s="112">
        <v>-99.11</v>
      </c>
      <c r="H80" s="112">
        <v>0</v>
      </c>
      <c r="I80" s="143" t="s">
        <v>79</v>
      </c>
      <c r="J80" s="112">
        <f t="shared" si="8"/>
        <v>-99.11</v>
      </c>
      <c r="K80" s="151" t="s">
        <v>83</v>
      </c>
      <c r="L80" s="108">
        <v>2017</v>
      </c>
      <c r="M80" s="108">
        <v>151</v>
      </c>
      <c r="N80" s="109" t="s">
        <v>398</v>
      </c>
      <c r="O80" s="111" t="s">
        <v>81</v>
      </c>
      <c r="P80" s="109" t="s">
        <v>82</v>
      </c>
      <c r="Q80" s="109" t="s">
        <v>83</v>
      </c>
      <c r="R80" s="108" t="s">
        <v>84</v>
      </c>
      <c r="S80" s="111" t="s">
        <v>84</v>
      </c>
      <c r="T80" s="108"/>
      <c r="U80" s="108">
        <v>0</v>
      </c>
      <c r="V80" s="108">
        <v>0</v>
      </c>
      <c r="W80" s="108">
        <v>0</v>
      </c>
      <c r="X80" s="113">
        <v>0</v>
      </c>
      <c r="Y80" s="113">
        <v>0</v>
      </c>
      <c r="Z80" s="113">
        <v>0</v>
      </c>
      <c r="AA80" s="114" t="s">
        <v>83</v>
      </c>
      <c r="AB80" s="108">
        <v>0</v>
      </c>
      <c r="AC80" s="109" t="s">
        <v>339</v>
      </c>
      <c r="AD80" s="152" t="s">
        <v>399</v>
      </c>
      <c r="AE80" s="152" t="s">
        <v>339</v>
      </c>
      <c r="AF80" s="153">
        <f t="shared" si="9"/>
        <v>937</v>
      </c>
      <c r="AG80" s="154">
        <f t="shared" si="10"/>
        <v>-99.11</v>
      </c>
      <c r="AH80" s="155">
        <f t="shared" si="11"/>
        <v>-92866.069999999992</v>
      </c>
      <c r="AI80" s="156"/>
    </row>
    <row r="81" spans="1:35">
      <c r="A81" s="108">
        <v>2019</v>
      </c>
      <c r="B81" s="108">
        <v>187</v>
      </c>
      <c r="C81" s="109" t="s">
        <v>339</v>
      </c>
      <c r="D81" s="150" t="s">
        <v>402</v>
      </c>
      <c r="E81" s="109" t="s">
        <v>397</v>
      </c>
      <c r="F81" s="157"/>
      <c r="G81" s="112">
        <v>-49.49</v>
      </c>
      <c r="H81" s="112">
        <v>0</v>
      </c>
      <c r="I81" s="143" t="s">
        <v>79</v>
      </c>
      <c r="J81" s="112">
        <f t="shared" si="8"/>
        <v>-49.49</v>
      </c>
      <c r="K81" s="151" t="s">
        <v>83</v>
      </c>
      <c r="L81" s="108">
        <v>2017</v>
      </c>
      <c r="M81" s="108">
        <v>153</v>
      </c>
      <c r="N81" s="109" t="s">
        <v>398</v>
      </c>
      <c r="O81" s="111" t="s">
        <v>81</v>
      </c>
      <c r="P81" s="109" t="s">
        <v>82</v>
      </c>
      <c r="Q81" s="109" t="s">
        <v>83</v>
      </c>
      <c r="R81" s="108" t="s">
        <v>84</v>
      </c>
      <c r="S81" s="111" t="s">
        <v>84</v>
      </c>
      <c r="T81" s="108"/>
      <c r="U81" s="108">
        <v>0</v>
      </c>
      <c r="V81" s="108">
        <v>0</v>
      </c>
      <c r="W81" s="108">
        <v>0</v>
      </c>
      <c r="X81" s="113">
        <v>0</v>
      </c>
      <c r="Y81" s="113">
        <v>0</v>
      </c>
      <c r="Z81" s="113">
        <v>0</v>
      </c>
      <c r="AA81" s="114" t="s">
        <v>83</v>
      </c>
      <c r="AB81" s="108">
        <v>0</v>
      </c>
      <c r="AC81" s="109" t="s">
        <v>339</v>
      </c>
      <c r="AD81" s="152" t="s">
        <v>399</v>
      </c>
      <c r="AE81" s="152" t="s">
        <v>339</v>
      </c>
      <c r="AF81" s="153">
        <f t="shared" si="9"/>
        <v>937</v>
      </c>
      <c r="AG81" s="154">
        <f t="shared" si="10"/>
        <v>-49.49</v>
      </c>
      <c r="AH81" s="155">
        <f t="shared" si="11"/>
        <v>-46372.130000000005</v>
      </c>
      <c r="AI81" s="156"/>
    </row>
    <row r="82" spans="1:35">
      <c r="A82" s="108">
        <v>2019</v>
      </c>
      <c r="B82" s="108">
        <v>188</v>
      </c>
      <c r="C82" s="109" t="s">
        <v>339</v>
      </c>
      <c r="D82" s="150" t="s">
        <v>385</v>
      </c>
      <c r="E82" s="109" t="s">
        <v>403</v>
      </c>
      <c r="F82" s="157"/>
      <c r="G82" s="112">
        <v>-10</v>
      </c>
      <c r="H82" s="112">
        <v>0</v>
      </c>
      <c r="I82" s="143" t="s">
        <v>79</v>
      </c>
      <c r="J82" s="112">
        <f t="shared" si="8"/>
        <v>-10</v>
      </c>
      <c r="K82" s="151" t="s">
        <v>83</v>
      </c>
      <c r="L82" s="108">
        <v>2018</v>
      </c>
      <c r="M82" s="108">
        <v>1069</v>
      </c>
      <c r="N82" s="109" t="s">
        <v>404</v>
      </c>
      <c r="O82" s="111" t="s">
        <v>81</v>
      </c>
      <c r="P82" s="109" t="s">
        <v>82</v>
      </c>
      <c r="Q82" s="109" t="s">
        <v>83</v>
      </c>
      <c r="R82" s="108" t="s">
        <v>84</v>
      </c>
      <c r="S82" s="111" t="s">
        <v>84</v>
      </c>
      <c r="T82" s="108"/>
      <c r="U82" s="108">
        <v>0</v>
      </c>
      <c r="V82" s="108">
        <v>0</v>
      </c>
      <c r="W82" s="108">
        <v>0</v>
      </c>
      <c r="X82" s="113">
        <v>0</v>
      </c>
      <c r="Y82" s="113">
        <v>0</v>
      </c>
      <c r="Z82" s="113">
        <v>0</v>
      </c>
      <c r="AA82" s="114" t="s">
        <v>83</v>
      </c>
      <c r="AB82" s="108">
        <v>0</v>
      </c>
      <c r="AC82" s="109" t="s">
        <v>339</v>
      </c>
      <c r="AD82" s="152" t="s">
        <v>405</v>
      </c>
      <c r="AE82" s="152" t="s">
        <v>339</v>
      </c>
      <c r="AF82" s="153">
        <f t="shared" si="9"/>
        <v>448</v>
      </c>
      <c r="AG82" s="154">
        <f t="shared" si="10"/>
        <v>-10</v>
      </c>
      <c r="AH82" s="155">
        <f t="shared" si="11"/>
        <v>-4480</v>
      </c>
      <c r="AI82" s="156"/>
    </row>
    <row r="83" spans="1:35">
      <c r="A83" s="108">
        <v>2019</v>
      </c>
      <c r="B83" s="108">
        <v>189</v>
      </c>
      <c r="C83" s="109" t="s">
        <v>339</v>
      </c>
      <c r="D83" s="150" t="s">
        <v>406</v>
      </c>
      <c r="E83" s="109" t="s">
        <v>407</v>
      </c>
      <c r="F83" s="157"/>
      <c r="G83" s="112">
        <v>-88</v>
      </c>
      <c r="H83" s="112">
        <v>0</v>
      </c>
      <c r="I83" s="143" t="s">
        <v>79</v>
      </c>
      <c r="J83" s="112">
        <f t="shared" si="8"/>
        <v>-88</v>
      </c>
      <c r="K83" s="151" t="s">
        <v>83</v>
      </c>
      <c r="L83" s="108">
        <v>2018</v>
      </c>
      <c r="M83" s="108">
        <v>1145</v>
      </c>
      <c r="N83" s="109" t="s">
        <v>408</v>
      </c>
      <c r="O83" s="111" t="s">
        <v>81</v>
      </c>
      <c r="P83" s="109" t="s">
        <v>82</v>
      </c>
      <c r="Q83" s="109" t="s">
        <v>83</v>
      </c>
      <c r="R83" s="108" t="s">
        <v>84</v>
      </c>
      <c r="S83" s="111" t="s">
        <v>84</v>
      </c>
      <c r="T83" s="108"/>
      <c r="U83" s="108">
        <v>0</v>
      </c>
      <c r="V83" s="108">
        <v>0</v>
      </c>
      <c r="W83" s="108">
        <v>0</v>
      </c>
      <c r="X83" s="113">
        <v>0</v>
      </c>
      <c r="Y83" s="113">
        <v>0</v>
      </c>
      <c r="Z83" s="113">
        <v>0</v>
      </c>
      <c r="AA83" s="114" t="s">
        <v>83</v>
      </c>
      <c r="AB83" s="108">
        <v>0</v>
      </c>
      <c r="AC83" s="109" t="s">
        <v>339</v>
      </c>
      <c r="AD83" s="152" t="s">
        <v>409</v>
      </c>
      <c r="AE83" s="152" t="s">
        <v>339</v>
      </c>
      <c r="AF83" s="153">
        <f t="shared" si="9"/>
        <v>433</v>
      </c>
      <c r="AG83" s="154">
        <f t="shared" si="10"/>
        <v>-88</v>
      </c>
      <c r="AH83" s="155">
        <f t="shared" si="11"/>
        <v>-38104</v>
      </c>
      <c r="AI83" s="156"/>
    </row>
    <row r="84" spans="1:35">
      <c r="A84" s="108">
        <v>2019</v>
      </c>
      <c r="B84" s="108">
        <v>190</v>
      </c>
      <c r="C84" s="109" t="s">
        <v>339</v>
      </c>
      <c r="D84" s="150" t="s">
        <v>90</v>
      </c>
      <c r="E84" s="109" t="s">
        <v>403</v>
      </c>
      <c r="F84" s="157"/>
      <c r="G84" s="112">
        <v>-10</v>
      </c>
      <c r="H84" s="112">
        <v>0</v>
      </c>
      <c r="I84" s="143" t="s">
        <v>79</v>
      </c>
      <c r="J84" s="112">
        <f t="shared" si="8"/>
        <v>-10</v>
      </c>
      <c r="K84" s="151" t="s">
        <v>83</v>
      </c>
      <c r="L84" s="108">
        <v>2018</v>
      </c>
      <c r="M84" s="108">
        <v>1073</v>
      </c>
      <c r="N84" s="109" t="s">
        <v>404</v>
      </c>
      <c r="O84" s="111" t="s">
        <v>81</v>
      </c>
      <c r="P84" s="109" t="s">
        <v>82</v>
      </c>
      <c r="Q84" s="109" t="s">
        <v>83</v>
      </c>
      <c r="R84" s="108" t="s">
        <v>84</v>
      </c>
      <c r="S84" s="111" t="s">
        <v>84</v>
      </c>
      <c r="T84" s="108"/>
      <c r="U84" s="108">
        <v>0</v>
      </c>
      <c r="V84" s="108">
        <v>0</v>
      </c>
      <c r="W84" s="108">
        <v>0</v>
      </c>
      <c r="X84" s="113">
        <v>0</v>
      </c>
      <c r="Y84" s="113">
        <v>0</v>
      </c>
      <c r="Z84" s="113">
        <v>0</v>
      </c>
      <c r="AA84" s="114" t="s">
        <v>83</v>
      </c>
      <c r="AB84" s="108">
        <v>0</v>
      </c>
      <c r="AC84" s="109" t="s">
        <v>339</v>
      </c>
      <c r="AD84" s="152" t="s">
        <v>405</v>
      </c>
      <c r="AE84" s="152" t="s">
        <v>339</v>
      </c>
      <c r="AF84" s="153">
        <f t="shared" si="9"/>
        <v>448</v>
      </c>
      <c r="AG84" s="154">
        <f t="shared" si="10"/>
        <v>-10</v>
      </c>
      <c r="AH84" s="155">
        <f t="shared" si="11"/>
        <v>-4480</v>
      </c>
      <c r="AI84" s="156"/>
    </row>
    <row r="85" spans="1:35">
      <c r="A85" s="108">
        <v>2019</v>
      </c>
      <c r="B85" s="108">
        <v>191</v>
      </c>
      <c r="C85" s="109" t="s">
        <v>339</v>
      </c>
      <c r="D85" s="150" t="s">
        <v>410</v>
      </c>
      <c r="E85" s="109" t="s">
        <v>407</v>
      </c>
      <c r="F85" s="157"/>
      <c r="G85" s="112">
        <v>-88</v>
      </c>
      <c r="H85" s="112">
        <v>0</v>
      </c>
      <c r="I85" s="143" t="s">
        <v>79</v>
      </c>
      <c r="J85" s="112">
        <f t="shared" si="8"/>
        <v>-88</v>
      </c>
      <c r="K85" s="151" t="s">
        <v>83</v>
      </c>
      <c r="L85" s="108">
        <v>2018</v>
      </c>
      <c r="M85" s="108">
        <v>1144</v>
      </c>
      <c r="N85" s="109" t="s">
        <v>408</v>
      </c>
      <c r="O85" s="111" t="s">
        <v>81</v>
      </c>
      <c r="P85" s="109" t="s">
        <v>82</v>
      </c>
      <c r="Q85" s="109" t="s">
        <v>83</v>
      </c>
      <c r="R85" s="108" t="s">
        <v>84</v>
      </c>
      <c r="S85" s="111" t="s">
        <v>84</v>
      </c>
      <c r="T85" s="108"/>
      <c r="U85" s="108">
        <v>0</v>
      </c>
      <c r="V85" s="108">
        <v>0</v>
      </c>
      <c r="W85" s="108">
        <v>0</v>
      </c>
      <c r="X85" s="113">
        <v>0</v>
      </c>
      <c r="Y85" s="113">
        <v>0</v>
      </c>
      <c r="Z85" s="113">
        <v>0</v>
      </c>
      <c r="AA85" s="114" t="s">
        <v>83</v>
      </c>
      <c r="AB85" s="108">
        <v>0</v>
      </c>
      <c r="AC85" s="109" t="s">
        <v>339</v>
      </c>
      <c r="AD85" s="152" t="s">
        <v>409</v>
      </c>
      <c r="AE85" s="152" t="s">
        <v>339</v>
      </c>
      <c r="AF85" s="153">
        <f t="shared" si="9"/>
        <v>433</v>
      </c>
      <c r="AG85" s="154">
        <f t="shared" si="10"/>
        <v>-88</v>
      </c>
      <c r="AH85" s="155">
        <f t="shared" si="11"/>
        <v>-38104</v>
      </c>
      <c r="AI85" s="156"/>
    </row>
    <row r="86" spans="1:35">
      <c r="A86" s="108">
        <v>2019</v>
      </c>
      <c r="B86" s="108">
        <v>192</v>
      </c>
      <c r="C86" s="109" t="s">
        <v>339</v>
      </c>
      <c r="D86" s="150" t="s">
        <v>411</v>
      </c>
      <c r="E86" s="109" t="s">
        <v>412</v>
      </c>
      <c r="F86" s="157"/>
      <c r="G86" s="112">
        <v>-10</v>
      </c>
      <c r="H86" s="112">
        <v>0</v>
      </c>
      <c r="I86" s="143" t="s">
        <v>79</v>
      </c>
      <c r="J86" s="112">
        <f t="shared" si="8"/>
        <v>-10</v>
      </c>
      <c r="K86" s="151" t="s">
        <v>83</v>
      </c>
      <c r="L86" s="108">
        <v>2018</v>
      </c>
      <c r="M86" s="108">
        <v>1263</v>
      </c>
      <c r="N86" s="109" t="s">
        <v>413</v>
      </c>
      <c r="O86" s="111" t="s">
        <v>81</v>
      </c>
      <c r="P86" s="109" t="s">
        <v>82</v>
      </c>
      <c r="Q86" s="109" t="s">
        <v>83</v>
      </c>
      <c r="R86" s="108" t="s">
        <v>84</v>
      </c>
      <c r="S86" s="111" t="s">
        <v>84</v>
      </c>
      <c r="T86" s="108"/>
      <c r="U86" s="108">
        <v>0</v>
      </c>
      <c r="V86" s="108">
        <v>0</v>
      </c>
      <c r="W86" s="108">
        <v>0</v>
      </c>
      <c r="X86" s="113">
        <v>0</v>
      </c>
      <c r="Y86" s="113">
        <v>0</v>
      </c>
      <c r="Z86" s="113">
        <v>0</v>
      </c>
      <c r="AA86" s="114" t="s">
        <v>83</v>
      </c>
      <c r="AB86" s="108">
        <v>0</v>
      </c>
      <c r="AC86" s="109" t="s">
        <v>339</v>
      </c>
      <c r="AD86" s="152" t="s">
        <v>414</v>
      </c>
      <c r="AE86" s="152" t="s">
        <v>339</v>
      </c>
      <c r="AF86" s="153">
        <f t="shared" si="9"/>
        <v>425</v>
      </c>
      <c r="AG86" s="154">
        <f t="shared" si="10"/>
        <v>-10</v>
      </c>
      <c r="AH86" s="155">
        <f t="shared" si="11"/>
        <v>-4250</v>
      </c>
      <c r="AI86" s="156"/>
    </row>
    <row r="87" spans="1:35">
      <c r="A87" s="108">
        <v>2019</v>
      </c>
      <c r="B87" s="108">
        <v>193</v>
      </c>
      <c r="C87" s="109" t="s">
        <v>339</v>
      </c>
      <c r="D87" s="150" t="s">
        <v>415</v>
      </c>
      <c r="E87" s="109" t="s">
        <v>412</v>
      </c>
      <c r="F87" s="157"/>
      <c r="G87" s="112">
        <v>-10</v>
      </c>
      <c r="H87" s="112">
        <v>0</v>
      </c>
      <c r="I87" s="143" t="s">
        <v>79</v>
      </c>
      <c r="J87" s="112">
        <f t="shared" si="8"/>
        <v>-10</v>
      </c>
      <c r="K87" s="151" t="s">
        <v>83</v>
      </c>
      <c r="L87" s="108">
        <v>2018</v>
      </c>
      <c r="M87" s="108">
        <v>1262</v>
      </c>
      <c r="N87" s="109" t="s">
        <v>413</v>
      </c>
      <c r="O87" s="111" t="s">
        <v>81</v>
      </c>
      <c r="P87" s="109" t="s">
        <v>82</v>
      </c>
      <c r="Q87" s="109" t="s">
        <v>83</v>
      </c>
      <c r="R87" s="108" t="s">
        <v>84</v>
      </c>
      <c r="S87" s="111" t="s">
        <v>84</v>
      </c>
      <c r="T87" s="108"/>
      <c r="U87" s="108">
        <v>0</v>
      </c>
      <c r="V87" s="108">
        <v>0</v>
      </c>
      <c r="W87" s="108">
        <v>0</v>
      </c>
      <c r="X87" s="113">
        <v>0</v>
      </c>
      <c r="Y87" s="113">
        <v>0</v>
      </c>
      <c r="Z87" s="113">
        <v>0</v>
      </c>
      <c r="AA87" s="114" t="s">
        <v>83</v>
      </c>
      <c r="AB87" s="108">
        <v>0</v>
      </c>
      <c r="AC87" s="109" t="s">
        <v>339</v>
      </c>
      <c r="AD87" s="152" t="s">
        <v>414</v>
      </c>
      <c r="AE87" s="152" t="s">
        <v>339</v>
      </c>
      <c r="AF87" s="153">
        <f t="shared" si="9"/>
        <v>425</v>
      </c>
      <c r="AG87" s="154">
        <f t="shared" si="10"/>
        <v>-10</v>
      </c>
      <c r="AH87" s="155">
        <f t="shared" si="11"/>
        <v>-4250</v>
      </c>
      <c r="AI87" s="156"/>
    </row>
    <row r="88" spans="1:35" ht="120">
      <c r="A88" s="108">
        <v>2019</v>
      </c>
      <c r="B88" s="108">
        <v>194</v>
      </c>
      <c r="C88" s="109" t="s">
        <v>339</v>
      </c>
      <c r="D88" s="150" t="s">
        <v>416</v>
      </c>
      <c r="E88" s="109" t="s">
        <v>417</v>
      </c>
      <c r="F88" s="157" t="s">
        <v>390</v>
      </c>
      <c r="G88" s="112">
        <v>74.03</v>
      </c>
      <c r="H88" s="112">
        <v>13.35</v>
      </c>
      <c r="I88" s="143" t="s">
        <v>79</v>
      </c>
      <c r="J88" s="112">
        <f t="shared" si="8"/>
        <v>60.68</v>
      </c>
      <c r="K88" s="151" t="s">
        <v>83</v>
      </c>
      <c r="L88" s="108">
        <v>0</v>
      </c>
      <c r="M88" s="108">
        <v>0</v>
      </c>
      <c r="N88" s="109"/>
      <c r="O88" s="111" t="s">
        <v>81</v>
      </c>
      <c r="P88" s="109" t="s">
        <v>82</v>
      </c>
      <c r="Q88" s="109" t="s">
        <v>83</v>
      </c>
      <c r="R88" s="108" t="s">
        <v>84</v>
      </c>
      <c r="S88" s="111" t="s">
        <v>84</v>
      </c>
      <c r="T88" s="108">
        <v>1010203</v>
      </c>
      <c r="U88" s="108">
        <v>140</v>
      </c>
      <c r="V88" s="108">
        <v>450</v>
      </c>
      <c r="W88" s="108">
        <v>7</v>
      </c>
      <c r="X88" s="113">
        <v>2017</v>
      </c>
      <c r="Y88" s="113">
        <v>223</v>
      </c>
      <c r="Z88" s="113">
        <v>0</v>
      </c>
      <c r="AA88" s="114" t="s">
        <v>339</v>
      </c>
      <c r="AB88" s="108">
        <v>333</v>
      </c>
      <c r="AC88" s="109" t="s">
        <v>339</v>
      </c>
      <c r="AD88" s="152" t="s">
        <v>384</v>
      </c>
      <c r="AE88" s="152" t="s">
        <v>339</v>
      </c>
      <c r="AF88" s="153">
        <f t="shared" si="9"/>
        <v>-30</v>
      </c>
      <c r="AG88" s="154">
        <f t="shared" si="10"/>
        <v>60.68</v>
      </c>
      <c r="AH88" s="155">
        <f t="shared" si="11"/>
        <v>-1820.4</v>
      </c>
      <c r="AI88" s="156"/>
    </row>
    <row r="89" spans="1:35" ht="36">
      <c r="A89" s="108">
        <v>2019</v>
      </c>
      <c r="B89" s="108">
        <v>195</v>
      </c>
      <c r="C89" s="109" t="s">
        <v>339</v>
      </c>
      <c r="D89" s="150" t="s">
        <v>418</v>
      </c>
      <c r="E89" s="109" t="s">
        <v>417</v>
      </c>
      <c r="F89" s="157" t="s">
        <v>386</v>
      </c>
      <c r="G89" s="112">
        <v>74.03</v>
      </c>
      <c r="H89" s="112">
        <v>13.35</v>
      </c>
      <c r="I89" s="143" t="s">
        <v>79</v>
      </c>
      <c r="J89" s="112">
        <f t="shared" si="8"/>
        <v>60.68</v>
      </c>
      <c r="K89" s="151" t="s">
        <v>83</v>
      </c>
      <c r="L89" s="108">
        <v>0</v>
      </c>
      <c r="M89" s="108">
        <v>0</v>
      </c>
      <c r="N89" s="109"/>
      <c r="O89" s="111" t="s">
        <v>81</v>
      </c>
      <c r="P89" s="109" t="s">
        <v>82</v>
      </c>
      <c r="Q89" s="109" t="s">
        <v>83</v>
      </c>
      <c r="R89" s="108" t="s">
        <v>84</v>
      </c>
      <c r="S89" s="111" t="s">
        <v>84</v>
      </c>
      <c r="T89" s="108">
        <v>1010203</v>
      </c>
      <c r="U89" s="108">
        <v>140</v>
      </c>
      <c r="V89" s="108">
        <v>450</v>
      </c>
      <c r="W89" s="108">
        <v>7</v>
      </c>
      <c r="X89" s="113">
        <v>2017</v>
      </c>
      <c r="Y89" s="113">
        <v>223</v>
      </c>
      <c r="Z89" s="113">
        <v>0</v>
      </c>
      <c r="AA89" s="114" t="s">
        <v>339</v>
      </c>
      <c r="AB89" s="108">
        <v>333</v>
      </c>
      <c r="AC89" s="109" t="s">
        <v>339</v>
      </c>
      <c r="AD89" s="152" t="s">
        <v>384</v>
      </c>
      <c r="AE89" s="152" t="s">
        <v>339</v>
      </c>
      <c r="AF89" s="153">
        <f t="shared" si="9"/>
        <v>-30</v>
      </c>
      <c r="AG89" s="154">
        <f t="shared" si="10"/>
        <v>60.68</v>
      </c>
      <c r="AH89" s="155">
        <f t="shared" si="11"/>
        <v>-1820.4</v>
      </c>
      <c r="AI89" s="156"/>
    </row>
    <row r="90" spans="1:35" ht="36">
      <c r="A90" s="108">
        <v>2019</v>
      </c>
      <c r="B90" s="108">
        <v>196</v>
      </c>
      <c r="C90" s="109" t="s">
        <v>339</v>
      </c>
      <c r="D90" s="150" t="s">
        <v>419</v>
      </c>
      <c r="E90" s="109" t="s">
        <v>417</v>
      </c>
      <c r="F90" s="157" t="s">
        <v>386</v>
      </c>
      <c r="G90" s="112">
        <v>74.03</v>
      </c>
      <c r="H90" s="112">
        <v>13.35</v>
      </c>
      <c r="I90" s="143" t="s">
        <v>79</v>
      </c>
      <c r="J90" s="112">
        <f t="shared" si="8"/>
        <v>60.68</v>
      </c>
      <c r="K90" s="151" t="s">
        <v>83</v>
      </c>
      <c r="L90" s="108">
        <v>0</v>
      </c>
      <c r="M90" s="108">
        <v>0</v>
      </c>
      <c r="N90" s="109"/>
      <c r="O90" s="111" t="s">
        <v>81</v>
      </c>
      <c r="P90" s="109" t="s">
        <v>82</v>
      </c>
      <c r="Q90" s="109" t="s">
        <v>83</v>
      </c>
      <c r="R90" s="108" t="s">
        <v>84</v>
      </c>
      <c r="S90" s="111" t="s">
        <v>84</v>
      </c>
      <c r="T90" s="108">
        <v>1010203</v>
      </c>
      <c r="U90" s="108">
        <v>140</v>
      </c>
      <c r="V90" s="108">
        <v>450</v>
      </c>
      <c r="W90" s="108">
        <v>7</v>
      </c>
      <c r="X90" s="113">
        <v>2017</v>
      </c>
      <c r="Y90" s="113">
        <v>223</v>
      </c>
      <c r="Z90" s="113">
        <v>0</v>
      </c>
      <c r="AA90" s="114" t="s">
        <v>339</v>
      </c>
      <c r="AB90" s="108">
        <v>333</v>
      </c>
      <c r="AC90" s="109" t="s">
        <v>339</v>
      </c>
      <c r="AD90" s="152" t="s">
        <v>384</v>
      </c>
      <c r="AE90" s="152" t="s">
        <v>339</v>
      </c>
      <c r="AF90" s="153">
        <f t="shared" si="9"/>
        <v>-30</v>
      </c>
      <c r="AG90" s="154">
        <f t="shared" si="10"/>
        <v>60.68</v>
      </c>
      <c r="AH90" s="155">
        <f t="shared" si="11"/>
        <v>-1820.4</v>
      </c>
      <c r="AI90" s="156"/>
    </row>
    <row r="91" spans="1:35" ht="36">
      <c r="A91" s="108">
        <v>2019</v>
      </c>
      <c r="B91" s="108">
        <v>197</v>
      </c>
      <c r="C91" s="109" t="s">
        <v>339</v>
      </c>
      <c r="D91" s="150" t="s">
        <v>420</v>
      </c>
      <c r="E91" s="109" t="s">
        <v>417</v>
      </c>
      <c r="F91" s="157" t="s">
        <v>386</v>
      </c>
      <c r="G91" s="112">
        <v>148.25</v>
      </c>
      <c r="H91" s="112">
        <v>26.73</v>
      </c>
      <c r="I91" s="143" t="s">
        <v>79</v>
      </c>
      <c r="J91" s="112">
        <f t="shared" si="8"/>
        <v>121.52</v>
      </c>
      <c r="K91" s="151" t="s">
        <v>377</v>
      </c>
      <c r="L91" s="108">
        <v>0</v>
      </c>
      <c r="M91" s="108">
        <v>0</v>
      </c>
      <c r="N91" s="109"/>
      <c r="O91" s="111" t="s">
        <v>81</v>
      </c>
      <c r="P91" s="109" t="s">
        <v>82</v>
      </c>
      <c r="Q91" s="109" t="s">
        <v>83</v>
      </c>
      <c r="R91" s="108" t="s">
        <v>84</v>
      </c>
      <c r="S91" s="111" t="s">
        <v>84</v>
      </c>
      <c r="T91" s="108">
        <v>1010203</v>
      </c>
      <c r="U91" s="108">
        <v>140</v>
      </c>
      <c r="V91" s="108">
        <v>450</v>
      </c>
      <c r="W91" s="108">
        <v>7</v>
      </c>
      <c r="X91" s="113">
        <v>2017</v>
      </c>
      <c r="Y91" s="113">
        <v>50</v>
      </c>
      <c r="Z91" s="113">
        <v>0</v>
      </c>
      <c r="AA91" s="114" t="s">
        <v>339</v>
      </c>
      <c r="AB91" s="108">
        <v>332</v>
      </c>
      <c r="AC91" s="109" t="s">
        <v>339</v>
      </c>
      <c r="AD91" s="152" t="s">
        <v>384</v>
      </c>
      <c r="AE91" s="152" t="s">
        <v>339</v>
      </c>
      <c r="AF91" s="153">
        <f t="shared" si="9"/>
        <v>-30</v>
      </c>
      <c r="AG91" s="154">
        <f t="shared" si="10"/>
        <v>121.52</v>
      </c>
      <c r="AH91" s="155">
        <f t="shared" si="11"/>
        <v>-3645.6</v>
      </c>
      <c r="AI91" s="156"/>
    </row>
    <row r="92" spans="1:35">
      <c r="A92" s="108">
        <v>2019</v>
      </c>
      <c r="B92" s="108">
        <v>198</v>
      </c>
      <c r="C92" s="109" t="s">
        <v>339</v>
      </c>
      <c r="D92" s="150" t="s">
        <v>421</v>
      </c>
      <c r="E92" s="109" t="s">
        <v>422</v>
      </c>
      <c r="F92" s="157"/>
      <c r="G92" s="112">
        <v>27.76</v>
      </c>
      <c r="H92" s="112">
        <v>13.47</v>
      </c>
      <c r="I92" s="143" t="s">
        <v>79</v>
      </c>
      <c r="J92" s="112">
        <f t="shared" si="8"/>
        <v>14.290000000000001</v>
      </c>
      <c r="K92" s="151" t="s">
        <v>388</v>
      </c>
      <c r="L92" s="108">
        <v>0</v>
      </c>
      <c r="M92" s="108">
        <v>0</v>
      </c>
      <c r="N92" s="109"/>
      <c r="O92" s="111" t="s">
        <v>81</v>
      </c>
      <c r="P92" s="109" t="s">
        <v>82</v>
      </c>
      <c r="Q92" s="109" t="s">
        <v>83</v>
      </c>
      <c r="R92" s="108" t="s">
        <v>84</v>
      </c>
      <c r="S92" s="111" t="s">
        <v>84</v>
      </c>
      <c r="T92" s="108">
        <v>1010203</v>
      </c>
      <c r="U92" s="108">
        <v>140</v>
      </c>
      <c r="V92" s="108">
        <v>450</v>
      </c>
      <c r="W92" s="108">
        <v>7</v>
      </c>
      <c r="X92" s="113">
        <v>2017</v>
      </c>
      <c r="Y92" s="113">
        <v>223</v>
      </c>
      <c r="Z92" s="113">
        <v>0</v>
      </c>
      <c r="AA92" s="114" t="s">
        <v>339</v>
      </c>
      <c r="AB92" s="108">
        <v>334</v>
      </c>
      <c r="AC92" s="109" t="s">
        <v>339</v>
      </c>
      <c r="AD92" s="152" t="s">
        <v>384</v>
      </c>
      <c r="AE92" s="152" t="s">
        <v>339</v>
      </c>
      <c r="AF92" s="153">
        <f t="shared" si="9"/>
        <v>-30</v>
      </c>
      <c r="AG92" s="154">
        <f t="shared" si="10"/>
        <v>14.290000000000001</v>
      </c>
      <c r="AH92" s="155">
        <f t="shared" si="11"/>
        <v>-428.70000000000005</v>
      </c>
      <c r="AI92" s="156"/>
    </row>
    <row r="93" spans="1:35">
      <c r="A93" s="108">
        <v>2019</v>
      </c>
      <c r="B93" s="108">
        <v>198</v>
      </c>
      <c r="C93" s="109" t="s">
        <v>339</v>
      </c>
      <c r="D93" s="150" t="s">
        <v>421</v>
      </c>
      <c r="E93" s="109" t="s">
        <v>422</v>
      </c>
      <c r="F93" s="157"/>
      <c r="G93" s="112">
        <v>17.59</v>
      </c>
      <c r="H93" s="112">
        <v>0</v>
      </c>
      <c r="I93" s="143" t="s">
        <v>79</v>
      </c>
      <c r="J93" s="112">
        <f t="shared" si="8"/>
        <v>17.59</v>
      </c>
      <c r="K93" s="151" t="s">
        <v>388</v>
      </c>
      <c r="L93" s="108">
        <v>0</v>
      </c>
      <c r="M93" s="108">
        <v>0</v>
      </c>
      <c r="N93" s="109"/>
      <c r="O93" s="111" t="s">
        <v>81</v>
      </c>
      <c r="P93" s="109" t="s">
        <v>82</v>
      </c>
      <c r="Q93" s="109" t="s">
        <v>83</v>
      </c>
      <c r="R93" s="108" t="s">
        <v>84</v>
      </c>
      <c r="S93" s="111" t="s">
        <v>84</v>
      </c>
      <c r="T93" s="108">
        <v>1080203</v>
      </c>
      <c r="U93" s="108">
        <v>2890</v>
      </c>
      <c r="V93" s="108">
        <v>7430</v>
      </c>
      <c r="W93" s="108">
        <v>99</v>
      </c>
      <c r="X93" s="113">
        <v>2017</v>
      </c>
      <c r="Y93" s="113">
        <v>48</v>
      </c>
      <c r="Z93" s="113">
        <v>0</v>
      </c>
      <c r="AA93" s="114" t="s">
        <v>339</v>
      </c>
      <c r="AB93" s="108">
        <v>335</v>
      </c>
      <c r="AC93" s="109" t="s">
        <v>339</v>
      </c>
      <c r="AD93" s="152" t="s">
        <v>384</v>
      </c>
      <c r="AE93" s="152" t="s">
        <v>339</v>
      </c>
      <c r="AF93" s="153">
        <f t="shared" si="9"/>
        <v>-30</v>
      </c>
      <c r="AG93" s="154">
        <f t="shared" si="10"/>
        <v>17.59</v>
      </c>
      <c r="AH93" s="155">
        <f t="shared" si="11"/>
        <v>-527.70000000000005</v>
      </c>
      <c r="AI93" s="156"/>
    </row>
    <row r="94" spans="1:35">
      <c r="A94" s="108">
        <v>2019</v>
      </c>
      <c r="B94" s="108">
        <v>198</v>
      </c>
      <c r="C94" s="109" t="s">
        <v>339</v>
      </c>
      <c r="D94" s="150" t="s">
        <v>421</v>
      </c>
      <c r="E94" s="109" t="s">
        <v>422</v>
      </c>
      <c r="F94" s="157"/>
      <c r="G94" s="112">
        <v>11.66</v>
      </c>
      <c r="H94" s="112">
        <v>0</v>
      </c>
      <c r="I94" s="143" t="s">
        <v>79</v>
      </c>
      <c r="J94" s="112">
        <f t="shared" si="8"/>
        <v>11.66</v>
      </c>
      <c r="K94" s="151" t="s">
        <v>93</v>
      </c>
      <c r="L94" s="108">
        <v>0</v>
      </c>
      <c r="M94" s="108">
        <v>0</v>
      </c>
      <c r="N94" s="109"/>
      <c r="O94" s="111" t="s">
        <v>81</v>
      </c>
      <c r="P94" s="109" t="s">
        <v>82</v>
      </c>
      <c r="Q94" s="109" t="s">
        <v>83</v>
      </c>
      <c r="R94" s="108" t="s">
        <v>84</v>
      </c>
      <c r="S94" s="111" t="s">
        <v>84</v>
      </c>
      <c r="T94" s="108">
        <v>1010203</v>
      </c>
      <c r="U94" s="108">
        <v>140</v>
      </c>
      <c r="V94" s="108">
        <v>450</v>
      </c>
      <c r="W94" s="108">
        <v>7</v>
      </c>
      <c r="X94" s="113">
        <v>2017</v>
      </c>
      <c r="Y94" s="113">
        <v>50</v>
      </c>
      <c r="Z94" s="113">
        <v>0</v>
      </c>
      <c r="AA94" s="114" t="s">
        <v>339</v>
      </c>
      <c r="AB94" s="108">
        <v>331</v>
      </c>
      <c r="AC94" s="109" t="s">
        <v>339</v>
      </c>
      <c r="AD94" s="152" t="s">
        <v>384</v>
      </c>
      <c r="AE94" s="152" t="s">
        <v>339</v>
      </c>
      <c r="AF94" s="153">
        <f t="shared" si="9"/>
        <v>-30</v>
      </c>
      <c r="AG94" s="154">
        <f t="shared" si="10"/>
        <v>11.66</v>
      </c>
      <c r="AH94" s="155">
        <f t="shared" si="11"/>
        <v>-349.8</v>
      </c>
      <c r="AI94" s="156"/>
    </row>
    <row r="95" spans="1:35">
      <c r="A95" s="108">
        <v>2019</v>
      </c>
      <c r="B95" s="108">
        <v>198</v>
      </c>
      <c r="C95" s="109" t="s">
        <v>339</v>
      </c>
      <c r="D95" s="150" t="s">
        <v>421</v>
      </c>
      <c r="E95" s="109" t="s">
        <v>422</v>
      </c>
      <c r="F95" s="157"/>
      <c r="G95" s="112">
        <v>17.670000000000002</v>
      </c>
      <c r="H95" s="112">
        <v>0</v>
      </c>
      <c r="I95" s="143" t="s">
        <v>79</v>
      </c>
      <c r="J95" s="112">
        <f t="shared" si="8"/>
        <v>17.670000000000002</v>
      </c>
      <c r="K95" s="151" t="s">
        <v>377</v>
      </c>
      <c r="L95" s="108">
        <v>0</v>
      </c>
      <c r="M95" s="108">
        <v>0</v>
      </c>
      <c r="N95" s="109"/>
      <c r="O95" s="111" t="s">
        <v>81</v>
      </c>
      <c r="P95" s="109" t="s">
        <v>82</v>
      </c>
      <c r="Q95" s="109" t="s">
        <v>83</v>
      </c>
      <c r="R95" s="108" t="s">
        <v>84</v>
      </c>
      <c r="S95" s="111" t="s">
        <v>84</v>
      </c>
      <c r="T95" s="108">
        <v>1010203</v>
      </c>
      <c r="U95" s="108">
        <v>140</v>
      </c>
      <c r="V95" s="108">
        <v>450</v>
      </c>
      <c r="W95" s="108">
        <v>7</v>
      </c>
      <c r="X95" s="113">
        <v>2017</v>
      </c>
      <c r="Y95" s="113">
        <v>49</v>
      </c>
      <c r="Z95" s="113">
        <v>0</v>
      </c>
      <c r="AA95" s="114" t="s">
        <v>339</v>
      </c>
      <c r="AB95" s="108">
        <v>330</v>
      </c>
      <c r="AC95" s="109" t="s">
        <v>339</v>
      </c>
      <c r="AD95" s="152" t="s">
        <v>384</v>
      </c>
      <c r="AE95" s="152" t="s">
        <v>339</v>
      </c>
      <c r="AF95" s="153">
        <f t="shared" si="9"/>
        <v>-30</v>
      </c>
      <c r="AG95" s="154">
        <f t="shared" si="10"/>
        <v>17.670000000000002</v>
      </c>
      <c r="AH95" s="155">
        <f t="shared" si="11"/>
        <v>-530.1</v>
      </c>
      <c r="AI95" s="156"/>
    </row>
    <row r="96" spans="1:35">
      <c r="A96" s="108"/>
      <c r="B96" s="108"/>
      <c r="C96" s="109"/>
      <c r="D96" s="150"/>
      <c r="E96" s="109"/>
      <c r="F96" s="157"/>
      <c r="G96" s="112"/>
      <c r="H96" s="112"/>
      <c r="I96" s="143"/>
      <c r="J96" s="112"/>
      <c r="K96" s="151"/>
      <c r="L96" s="108"/>
      <c r="M96" s="108"/>
      <c r="N96" s="109"/>
      <c r="O96" s="111"/>
      <c r="P96" s="109"/>
      <c r="Q96" s="109"/>
      <c r="R96" s="108"/>
      <c r="S96" s="111"/>
      <c r="T96" s="108"/>
      <c r="U96" s="108"/>
      <c r="V96" s="108"/>
      <c r="W96" s="108"/>
      <c r="X96" s="113"/>
      <c r="Y96" s="113"/>
      <c r="Z96" s="113"/>
      <c r="AA96" s="114"/>
      <c r="AB96" s="108"/>
      <c r="AC96" s="109"/>
      <c r="AD96" s="158"/>
      <c r="AE96" s="158"/>
      <c r="AF96" s="159"/>
      <c r="AG96" s="160"/>
      <c r="AH96" s="160"/>
      <c r="AI96" s="161"/>
    </row>
    <row r="97" spans="1:35">
      <c r="A97" s="108"/>
      <c r="B97" s="108"/>
      <c r="C97" s="109"/>
      <c r="D97" s="150"/>
      <c r="E97" s="109"/>
      <c r="F97" s="157"/>
      <c r="G97" s="112"/>
      <c r="H97" s="112"/>
      <c r="I97" s="143"/>
      <c r="J97" s="112"/>
      <c r="K97" s="151"/>
      <c r="L97" s="108"/>
      <c r="M97" s="108"/>
      <c r="N97" s="109"/>
      <c r="O97" s="111"/>
      <c r="P97" s="109"/>
      <c r="Q97" s="109"/>
      <c r="R97" s="108"/>
      <c r="S97" s="111"/>
      <c r="T97" s="108"/>
      <c r="U97" s="108"/>
      <c r="V97" s="108"/>
      <c r="W97" s="108"/>
      <c r="X97" s="113"/>
      <c r="Y97" s="113"/>
      <c r="Z97" s="113"/>
      <c r="AA97" s="114"/>
      <c r="AB97" s="108"/>
      <c r="AC97" s="109"/>
      <c r="AD97" s="158"/>
      <c r="AE97" s="158"/>
      <c r="AF97" s="162" t="s">
        <v>423</v>
      </c>
      <c r="AG97" s="163">
        <f>SUM(AG8:AG95)</f>
        <v>123280.77999999993</v>
      </c>
      <c r="AH97" s="163">
        <f>SUM(AH8:AH95)</f>
        <v>-2799234.1900000004</v>
      </c>
      <c r="AI97" s="161"/>
    </row>
    <row r="98" spans="1:35">
      <c r="A98" s="108"/>
      <c r="B98" s="108"/>
      <c r="C98" s="109"/>
      <c r="D98" s="150"/>
      <c r="E98" s="109"/>
      <c r="F98" s="157"/>
      <c r="G98" s="112"/>
      <c r="H98" s="112"/>
      <c r="I98" s="143"/>
      <c r="J98" s="112"/>
      <c r="K98" s="151"/>
      <c r="L98" s="108"/>
      <c r="M98" s="108"/>
      <c r="N98" s="109"/>
      <c r="O98" s="111"/>
      <c r="P98" s="109"/>
      <c r="Q98" s="109"/>
      <c r="R98" s="108"/>
      <c r="S98" s="111"/>
      <c r="T98" s="108"/>
      <c r="U98" s="108"/>
      <c r="V98" s="108"/>
      <c r="W98" s="108"/>
      <c r="X98" s="113"/>
      <c r="Y98" s="113"/>
      <c r="Z98" s="113"/>
      <c r="AA98" s="114"/>
      <c r="AB98" s="108"/>
      <c r="AC98" s="109"/>
      <c r="AD98" s="158"/>
      <c r="AE98" s="158"/>
      <c r="AF98" s="162" t="s">
        <v>424</v>
      </c>
      <c r="AG98" s="163"/>
      <c r="AH98" s="163">
        <f>IF(AG97&lt;&gt;0,AH97/AG97,0)</f>
        <v>-22.706168715025992</v>
      </c>
      <c r="AI98" s="161"/>
    </row>
    <row r="99" spans="1:35">
      <c r="C99" s="107"/>
      <c r="D99" s="107"/>
      <c r="E99" s="107"/>
      <c r="F99" s="107"/>
      <c r="G99" s="107"/>
      <c r="H99" s="107"/>
      <c r="I99" s="107"/>
      <c r="J99" s="107"/>
      <c r="N99" s="107"/>
      <c r="O99" s="107"/>
      <c r="P99" s="107"/>
      <c r="Q99" s="107"/>
      <c r="S99" s="107"/>
      <c r="AC99" s="107"/>
      <c r="AD99" s="107"/>
      <c r="AE99" s="107"/>
      <c r="AG99" s="118"/>
      <c r="AH99" s="118"/>
    </row>
    <row r="100" spans="1:35">
      <c r="C100" s="107"/>
      <c r="D100" s="107"/>
      <c r="E100" s="107"/>
      <c r="F100" s="107"/>
      <c r="G100" s="107"/>
      <c r="H100" s="107"/>
      <c r="I100" s="107"/>
      <c r="J100" s="107"/>
      <c r="N100" s="107"/>
      <c r="O100" s="107"/>
      <c r="P100" s="107"/>
      <c r="Q100" s="107"/>
      <c r="S100" s="107"/>
      <c r="AC100" s="107"/>
      <c r="AD100" s="107"/>
      <c r="AE100" s="107"/>
      <c r="AF100" s="107"/>
      <c r="AG100" s="107"/>
      <c r="AH100" s="118"/>
    </row>
    <row r="101" spans="1:35">
      <c r="C101" s="107"/>
      <c r="D101" s="107"/>
      <c r="E101" s="107"/>
      <c r="F101" s="107"/>
      <c r="G101" s="107"/>
      <c r="H101" s="107"/>
      <c r="I101" s="107"/>
      <c r="J101" s="107"/>
      <c r="N101" s="107"/>
      <c r="O101" s="107"/>
      <c r="P101" s="107"/>
      <c r="Q101" s="107"/>
      <c r="S101" s="107"/>
      <c r="AC101" s="107"/>
      <c r="AD101" s="107"/>
      <c r="AE101" s="107"/>
      <c r="AF101" s="107"/>
      <c r="AG101" s="107"/>
      <c r="AH101" s="118"/>
    </row>
    <row r="102" spans="1:35">
      <c r="C102" s="107"/>
      <c r="D102" s="107"/>
      <c r="E102" s="107"/>
      <c r="F102" s="107"/>
      <c r="G102" s="107"/>
      <c r="H102" s="107"/>
      <c r="I102" s="107"/>
      <c r="J102" s="107"/>
      <c r="N102" s="107"/>
      <c r="O102" s="107"/>
      <c r="P102" s="107"/>
      <c r="Q102" s="107"/>
      <c r="S102" s="107"/>
      <c r="AC102" s="107"/>
      <c r="AD102" s="107"/>
      <c r="AE102" s="107"/>
      <c r="AF102" s="107"/>
      <c r="AG102" s="107"/>
      <c r="AH102" s="118"/>
    </row>
    <row r="103" spans="1:35">
      <c r="C103" s="107"/>
      <c r="D103" s="107"/>
      <c r="E103" s="107"/>
      <c r="F103" s="107"/>
      <c r="G103" s="107"/>
      <c r="H103" s="107"/>
      <c r="I103" s="107"/>
      <c r="J103" s="107"/>
      <c r="N103" s="107"/>
      <c r="O103" s="107"/>
      <c r="P103" s="107"/>
      <c r="Q103" s="107"/>
      <c r="S103" s="107"/>
      <c r="AC103" s="107"/>
      <c r="AD103" s="107"/>
      <c r="AE103" s="107"/>
      <c r="AF103" s="107"/>
      <c r="AG103" s="107"/>
      <c r="AH103" s="118"/>
    </row>
    <row r="104" spans="1:35">
      <c r="C104" s="107"/>
      <c r="D104" s="107"/>
      <c r="E104" s="107"/>
      <c r="F104" s="107"/>
      <c r="G104" s="107"/>
      <c r="H104" s="107"/>
      <c r="I104" s="107"/>
      <c r="J104" s="107"/>
      <c r="N104" s="107"/>
      <c r="O104" s="107"/>
      <c r="P104" s="107"/>
      <c r="Q104" s="107"/>
      <c r="S104" s="107"/>
      <c r="AC104" s="107"/>
      <c r="AD104" s="107"/>
      <c r="AE104" s="107"/>
      <c r="AF104" s="107"/>
      <c r="AG104" s="107"/>
      <c r="AH104" s="118"/>
    </row>
    <row r="105" spans="1:35">
      <c r="C105" s="107"/>
      <c r="D105" s="107"/>
      <c r="E105" s="107"/>
      <c r="F105" s="107"/>
      <c r="G105" s="107"/>
      <c r="H105" s="107"/>
      <c r="I105" s="107"/>
      <c r="J105" s="107"/>
      <c r="N105" s="107"/>
      <c r="O105" s="107"/>
      <c r="P105" s="107"/>
      <c r="Q105" s="107"/>
      <c r="S105" s="107"/>
      <c r="AC105" s="107"/>
      <c r="AD105" s="107"/>
      <c r="AE105" s="107"/>
      <c r="AF105" s="107"/>
      <c r="AG105" s="107"/>
      <c r="AH105" s="118"/>
    </row>
  </sheetData>
  <mergeCells count="12">
    <mergeCell ref="AB5:AC5"/>
    <mergeCell ref="AD5:AI5"/>
    <mergeCell ref="A1:AI1"/>
    <mergeCell ref="A3:AI3"/>
    <mergeCell ref="AD4:AI4"/>
    <mergeCell ref="A5:C5"/>
    <mergeCell ref="D5:K5"/>
    <mergeCell ref="L5:N5"/>
    <mergeCell ref="O5:Q5"/>
    <mergeCell ref="R5:S5"/>
    <mergeCell ref="T5:W5"/>
    <mergeCell ref="X5:Z5"/>
  </mergeCells>
  <dataValidations count="2">
    <dataValidation type="list" allowBlank="1" showInputMessage="1" showErrorMessage="1" errorTitle="SCISSIONE PAGAMENTI" error="Selezionare 'NO' se il documento non è soggeto alla Scissione Pagamenti" sqref="I8:I98">
      <formula1>"SI, NO"</formula1>
    </dataValidation>
    <dataValidation type="list" allowBlank="1" showInputMessage="1" showErrorMessage="1" errorTitle="ESCLUSIONE DAL CALCOLO" error="Selezionare 'SI' se si vuole escludere la Fattura dal CALCOLO" sqref="AI8:AI98">
      <formula1>"SI, NO"</formula1>
    </dataValidation>
  </dataValidations>
  <pageMargins left="0.23622047244094491" right="0.23622047244094491" top="0.74803149606299213" bottom="0.74803149606299213" header="0.31496062992125984" footer="0.31496062992125984"/>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P43"/>
  <sheetViews>
    <sheetView showGridLines="0" workbookViewId="0">
      <selection sqref="A1:O1"/>
    </sheetView>
  </sheetViews>
  <sheetFormatPr defaultRowHeight="12.75"/>
  <cols>
    <col min="1" max="1" width="8.7109375" style="3" customWidth="1"/>
    <col min="2" max="2" width="12.28515625" style="3" customWidth="1"/>
    <col min="3" max="3" width="22.7109375" style="4" customWidth="1"/>
    <col min="4" max="4" width="30.7109375" style="5" customWidth="1"/>
    <col min="5" max="5" width="22.7109375" hidden="1" customWidth="1"/>
    <col min="6" max="6" width="29.5703125" hidden="1" customWidth="1"/>
    <col min="7" max="7" width="15.85546875" style="3" customWidth="1"/>
    <col min="8" max="8" width="20.7109375" style="3" hidden="1" customWidth="1"/>
    <col min="9" max="9" width="20.7109375" style="5" hidden="1" customWidth="1"/>
    <col min="10" max="10" width="13.7109375" style="1" customWidth="1"/>
    <col min="11" max="12" width="14.7109375" style="85" customWidth="1"/>
    <col min="13" max="13" width="14.7109375" style="124" customWidth="1"/>
    <col min="14" max="14" width="14.7109375" style="1" customWidth="1"/>
    <col min="15" max="15" width="16" style="136" customWidth="1"/>
    <col min="16" max="16" width="18.140625" hidden="1" customWidth="1"/>
  </cols>
  <sheetData>
    <row r="1" spans="1:16" ht="23.1" customHeight="1">
      <c r="A1" s="182" t="s">
        <v>73</v>
      </c>
      <c r="B1" s="201"/>
      <c r="C1" s="201"/>
      <c r="D1" s="201"/>
      <c r="E1" s="201"/>
      <c r="F1" s="201"/>
      <c r="G1" s="201"/>
      <c r="H1" s="201"/>
      <c r="I1" s="201"/>
      <c r="J1" s="201"/>
      <c r="K1" s="201"/>
      <c r="L1" s="201"/>
      <c r="M1" s="201"/>
      <c r="N1" s="201"/>
      <c r="O1" s="202"/>
    </row>
    <row r="2" spans="1:16" ht="23.1" customHeight="1">
      <c r="A2" s="65"/>
      <c r="B2" s="66"/>
      <c r="C2" s="66"/>
      <c r="D2" s="66"/>
      <c r="E2" s="66"/>
      <c r="F2" s="66"/>
      <c r="G2" s="66"/>
      <c r="H2" s="66"/>
      <c r="I2" s="66"/>
      <c r="J2" s="66"/>
      <c r="K2" s="86"/>
      <c r="L2" s="86"/>
      <c r="M2" s="125"/>
      <c r="N2" s="122"/>
      <c r="O2" s="132"/>
    </row>
    <row r="3" spans="1:16" ht="23.1" customHeight="1">
      <c r="A3" s="185" t="s">
        <v>425</v>
      </c>
      <c r="B3" s="186"/>
      <c r="C3" s="186"/>
      <c r="D3" s="186"/>
      <c r="E3" s="186"/>
      <c r="F3" s="186"/>
      <c r="G3" s="186"/>
      <c r="H3" s="186"/>
      <c r="I3" s="186"/>
      <c r="J3" s="186"/>
      <c r="K3" s="201"/>
      <c r="L3" s="201"/>
      <c r="M3" s="201"/>
      <c r="N3" s="201"/>
      <c r="O3" s="202"/>
    </row>
    <row r="4" spans="1:16" ht="23.1" customHeight="1">
      <c r="A4" s="185"/>
      <c r="B4" s="201"/>
      <c r="C4" s="201"/>
      <c r="D4" s="201"/>
      <c r="E4" s="201"/>
      <c r="F4" s="201"/>
      <c r="G4" s="201"/>
      <c r="H4" s="201"/>
      <c r="I4" s="201"/>
      <c r="J4" s="201"/>
      <c r="K4" s="201"/>
      <c r="L4" s="201"/>
      <c r="M4" s="201"/>
      <c r="N4" s="201"/>
      <c r="O4" s="202"/>
    </row>
    <row r="5" spans="1:16" s="62" customFormat="1" ht="23.1" customHeight="1">
      <c r="A5" s="199" t="s">
        <v>61</v>
      </c>
      <c r="B5" s="200"/>
      <c r="C5" s="200"/>
      <c r="D5" s="200"/>
      <c r="E5" s="200"/>
      <c r="F5" s="200"/>
      <c r="G5" s="200"/>
      <c r="H5" s="200"/>
      <c r="I5" s="200"/>
      <c r="J5" s="200"/>
      <c r="K5" s="217" t="s">
        <v>62</v>
      </c>
      <c r="L5" s="218"/>
      <c r="M5" s="218"/>
      <c r="N5" s="218"/>
      <c r="O5" s="219"/>
    </row>
    <row r="6" spans="1:16" ht="35.1" customHeight="1">
      <c r="A6" s="64" t="s">
        <v>3</v>
      </c>
      <c r="B6" s="64" t="s">
        <v>4</v>
      </c>
      <c r="C6" s="68" t="s">
        <v>1</v>
      </c>
      <c r="D6" s="68" t="s">
        <v>5</v>
      </c>
      <c r="E6" s="69" t="s">
        <v>9</v>
      </c>
      <c r="F6" s="70" t="s">
        <v>17</v>
      </c>
      <c r="G6" s="68" t="s">
        <v>2</v>
      </c>
      <c r="H6" s="64" t="s">
        <v>6</v>
      </c>
      <c r="I6" s="68" t="s">
        <v>7</v>
      </c>
      <c r="J6" s="71" t="s">
        <v>8</v>
      </c>
      <c r="K6" s="72" t="s">
        <v>56</v>
      </c>
      <c r="L6" s="72" t="s">
        <v>57</v>
      </c>
      <c r="M6" s="126" t="s">
        <v>59</v>
      </c>
      <c r="N6" s="123" t="s">
        <v>58</v>
      </c>
      <c r="O6" s="133" t="s">
        <v>60</v>
      </c>
    </row>
    <row r="7" spans="1:16">
      <c r="A7" s="75"/>
      <c r="B7" s="75"/>
      <c r="C7" s="76"/>
      <c r="D7" s="77"/>
      <c r="E7" s="78"/>
      <c r="F7" s="77"/>
      <c r="G7" s="75"/>
      <c r="H7" s="75"/>
      <c r="I7" s="77"/>
      <c r="J7" s="79"/>
      <c r="K7" s="87"/>
      <c r="L7" s="88"/>
      <c r="M7" s="89"/>
      <c r="N7" s="79"/>
      <c r="O7" s="134"/>
    </row>
    <row r="8" spans="1:16">
      <c r="A8" s="164">
        <v>228</v>
      </c>
      <c r="B8" s="75" t="s">
        <v>113</v>
      </c>
      <c r="C8" s="76" t="s">
        <v>200</v>
      </c>
      <c r="D8" s="77" t="s">
        <v>426</v>
      </c>
      <c r="E8" s="78"/>
      <c r="F8" s="77"/>
      <c r="G8" s="165" t="s">
        <v>83</v>
      </c>
      <c r="H8" s="75"/>
      <c r="I8" s="77"/>
      <c r="J8" s="79">
        <v>60.64</v>
      </c>
      <c r="K8" s="166"/>
      <c r="L8" s="167" t="s">
        <v>113</v>
      </c>
      <c r="M8" s="168">
        <f t="shared" ref="M8:M32" si="0">IF(K8&lt;&gt;"",L8-K8,0)</f>
        <v>0</v>
      </c>
      <c r="N8" s="169">
        <v>60.64</v>
      </c>
      <c r="O8" s="170">
        <f t="shared" ref="O8:O32" si="1">IF(K8&lt;&gt;"",N8*M8,0)</f>
        <v>0</v>
      </c>
      <c r="P8">
        <f t="shared" ref="P8:P32" si="2">IF(K8&lt;&gt;"",N8,0)</f>
        <v>0</v>
      </c>
    </row>
    <row r="9" spans="1:16">
      <c r="A9" s="164">
        <v>229</v>
      </c>
      <c r="B9" s="75" t="s">
        <v>113</v>
      </c>
      <c r="C9" s="76" t="s">
        <v>427</v>
      </c>
      <c r="D9" s="77" t="s">
        <v>428</v>
      </c>
      <c r="E9" s="78"/>
      <c r="F9" s="77"/>
      <c r="G9" s="165" t="s">
        <v>83</v>
      </c>
      <c r="H9" s="75"/>
      <c r="I9" s="77"/>
      <c r="J9" s="79">
        <v>1.6</v>
      </c>
      <c r="K9" s="166"/>
      <c r="L9" s="167" t="s">
        <v>113</v>
      </c>
      <c r="M9" s="168">
        <f t="shared" si="0"/>
        <v>0</v>
      </c>
      <c r="N9" s="169">
        <v>1.6</v>
      </c>
      <c r="O9" s="170">
        <f t="shared" si="1"/>
        <v>0</v>
      </c>
      <c r="P9">
        <f t="shared" si="2"/>
        <v>0</v>
      </c>
    </row>
    <row r="10" spans="1:16">
      <c r="A10" s="164">
        <v>230</v>
      </c>
      <c r="B10" s="75" t="s">
        <v>151</v>
      </c>
      <c r="C10" s="76" t="s">
        <v>429</v>
      </c>
      <c r="D10" s="77" t="s">
        <v>430</v>
      </c>
      <c r="E10" s="78"/>
      <c r="F10" s="77"/>
      <c r="G10" s="165" t="s">
        <v>83</v>
      </c>
      <c r="H10" s="75"/>
      <c r="I10" s="77"/>
      <c r="J10" s="79">
        <v>381.25</v>
      </c>
      <c r="K10" s="166"/>
      <c r="L10" s="167" t="s">
        <v>151</v>
      </c>
      <c r="M10" s="168">
        <f t="shared" si="0"/>
        <v>0</v>
      </c>
      <c r="N10" s="169">
        <v>381.25</v>
      </c>
      <c r="O10" s="170">
        <f t="shared" si="1"/>
        <v>0</v>
      </c>
      <c r="P10">
        <f t="shared" si="2"/>
        <v>0</v>
      </c>
    </row>
    <row r="11" spans="1:16">
      <c r="A11" s="164">
        <v>231</v>
      </c>
      <c r="B11" s="75" t="s">
        <v>151</v>
      </c>
      <c r="C11" s="76" t="s">
        <v>431</v>
      </c>
      <c r="D11" s="77" t="s">
        <v>432</v>
      </c>
      <c r="E11" s="78"/>
      <c r="F11" s="77"/>
      <c r="G11" s="165" t="s">
        <v>83</v>
      </c>
      <c r="H11" s="75"/>
      <c r="I11" s="77"/>
      <c r="J11" s="79">
        <v>1000</v>
      </c>
      <c r="K11" s="166"/>
      <c r="L11" s="167" t="s">
        <v>151</v>
      </c>
      <c r="M11" s="168">
        <f t="shared" si="0"/>
        <v>0</v>
      </c>
      <c r="N11" s="169">
        <v>1000</v>
      </c>
      <c r="O11" s="170">
        <f t="shared" si="1"/>
        <v>0</v>
      </c>
      <c r="P11">
        <f t="shared" si="2"/>
        <v>0</v>
      </c>
    </row>
    <row r="12" spans="1:16">
      <c r="A12" s="164">
        <v>236</v>
      </c>
      <c r="B12" s="75" t="s">
        <v>259</v>
      </c>
      <c r="C12" s="76" t="s">
        <v>433</v>
      </c>
      <c r="D12" s="77" t="s">
        <v>434</v>
      </c>
      <c r="E12" s="78"/>
      <c r="F12" s="77"/>
      <c r="G12" s="165" t="s">
        <v>83</v>
      </c>
      <c r="H12" s="75"/>
      <c r="I12" s="77"/>
      <c r="J12" s="79">
        <v>154.36000000000001</v>
      </c>
      <c r="K12" s="166"/>
      <c r="L12" s="167" t="s">
        <v>259</v>
      </c>
      <c r="M12" s="168">
        <f t="shared" si="0"/>
        <v>0</v>
      </c>
      <c r="N12" s="169">
        <v>154.36000000000001</v>
      </c>
      <c r="O12" s="170">
        <f t="shared" si="1"/>
        <v>0</v>
      </c>
      <c r="P12">
        <f t="shared" si="2"/>
        <v>0</v>
      </c>
    </row>
    <row r="13" spans="1:16">
      <c r="A13" s="164">
        <v>242</v>
      </c>
      <c r="B13" s="75" t="s">
        <v>259</v>
      </c>
      <c r="C13" s="76" t="s">
        <v>435</v>
      </c>
      <c r="D13" s="77" t="s">
        <v>436</v>
      </c>
      <c r="E13" s="78"/>
      <c r="F13" s="77"/>
      <c r="G13" s="165" t="s">
        <v>83</v>
      </c>
      <c r="H13" s="75"/>
      <c r="I13" s="77"/>
      <c r="J13" s="79">
        <v>4045.87</v>
      </c>
      <c r="K13" s="166"/>
      <c r="L13" s="167" t="s">
        <v>259</v>
      </c>
      <c r="M13" s="168">
        <f t="shared" si="0"/>
        <v>0</v>
      </c>
      <c r="N13" s="169">
        <v>4045.87</v>
      </c>
      <c r="O13" s="170">
        <f t="shared" si="1"/>
        <v>0</v>
      </c>
      <c r="P13">
        <f t="shared" si="2"/>
        <v>0</v>
      </c>
    </row>
    <row r="14" spans="1:16">
      <c r="A14" s="164">
        <v>243</v>
      </c>
      <c r="B14" s="75" t="s">
        <v>259</v>
      </c>
      <c r="C14" s="76" t="s">
        <v>435</v>
      </c>
      <c r="D14" s="77" t="s">
        <v>436</v>
      </c>
      <c r="E14" s="78"/>
      <c r="F14" s="77"/>
      <c r="G14" s="165" t="s">
        <v>83</v>
      </c>
      <c r="H14" s="75"/>
      <c r="I14" s="77"/>
      <c r="J14" s="79">
        <v>958.2</v>
      </c>
      <c r="K14" s="166"/>
      <c r="L14" s="167" t="s">
        <v>259</v>
      </c>
      <c r="M14" s="168">
        <f t="shared" si="0"/>
        <v>0</v>
      </c>
      <c r="N14" s="169">
        <v>958.2</v>
      </c>
      <c r="O14" s="170">
        <f t="shared" si="1"/>
        <v>0</v>
      </c>
      <c r="P14">
        <f t="shared" si="2"/>
        <v>0</v>
      </c>
    </row>
    <row r="15" spans="1:16">
      <c r="A15" s="164">
        <v>244</v>
      </c>
      <c r="B15" s="75" t="s">
        <v>259</v>
      </c>
      <c r="C15" s="76" t="s">
        <v>435</v>
      </c>
      <c r="D15" s="77" t="s">
        <v>436</v>
      </c>
      <c r="E15" s="78"/>
      <c r="F15" s="77"/>
      <c r="G15" s="165" t="s">
        <v>83</v>
      </c>
      <c r="H15" s="75"/>
      <c r="I15" s="77"/>
      <c r="J15" s="79">
        <v>1541.03</v>
      </c>
      <c r="K15" s="166"/>
      <c r="L15" s="167" t="s">
        <v>259</v>
      </c>
      <c r="M15" s="168">
        <f t="shared" si="0"/>
        <v>0</v>
      </c>
      <c r="N15" s="169">
        <v>1541.03</v>
      </c>
      <c r="O15" s="170">
        <f t="shared" si="1"/>
        <v>0</v>
      </c>
      <c r="P15">
        <f t="shared" si="2"/>
        <v>0</v>
      </c>
    </row>
    <row r="16" spans="1:16">
      <c r="A16" s="164">
        <v>245</v>
      </c>
      <c r="B16" s="75" t="s">
        <v>259</v>
      </c>
      <c r="C16" s="76" t="s">
        <v>435</v>
      </c>
      <c r="D16" s="77" t="s">
        <v>436</v>
      </c>
      <c r="E16" s="78"/>
      <c r="F16" s="77"/>
      <c r="G16" s="165" t="s">
        <v>83</v>
      </c>
      <c r="H16" s="75"/>
      <c r="I16" s="77"/>
      <c r="J16" s="79">
        <v>1356.49</v>
      </c>
      <c r="K16" s="166"/>
      <c r="L16" s="167" t="s">
        <v>259</v>
      </c>
      <c r="M16" s="168">
        <f t="shared" si="0"/>
        <v>0</v>
      </c>
      <c r="N16" s="169">
        <v>1356.49</v>
      </c>
      <c r="O16" s="170">
        <f t="shared" si="1"/>
        <v>0</v>
      </c>
      <c r="P16">
        <f t="shared" si="2"/>
        <v>0</v>
      </c>
    </row>
    <row r="17" spans="1:16">
      <c r="A17" s="164">
        <v>246</v>
      </c>
      <c r="B17" s="75" t="s">
        <v>259</v>
      </c>
      <c r="C17" s="76" t="s">
        <v>437</v>
      </c>
      <c r="D17" s="77" t="s">
        <v>438</v>
      </c>
      <c r="E17" s="78"/>
      <c r="F17" s="77"/>
      <c r="G17" s="165" t="s">
        <v>83</v>
      </c>
      <c r="H17" s="75"/>
      <c r="I17" s="77"/>
      <c r="J17" s="79">
        <v>5595.45</v>
      </c>
      <c r="K17" s="166"/>
      <c r="L17" s="167" t="s">
        <v>259</v>
      </c>
      <c r="M17" s="168">
        <f t="shared" si="0"/>
        <v>0</v>
      </c>
      <c r="N17" s="169">
        <v>5595.45</v>
      </c>
      <c r="O17" s="170">
        <f t="shared" si="1"/>
        <v>0</v>
      </c>
      <c r="P17">
        <f t="shared" si="2"/>
        <v>0</v>
      </c>
    </row>
    <row r="18" spans="1:16">
      <c r="A18" s="164">
        <v>247</v>
      </c>
      <c r="B18" s="75" t="s">
        <v>259</v>
      </c>
      <c r="C18" s="76" t="s">
        <v>437</v>
      </c>
      <c r="D18" s="77" t="s">
        <v>438</v>
      </c>
      <c r="E18" s="78"/>
      <c r="F18" s="77"/>
      <c r="G18" s="165" t="s">
        <v>83</v>
      </c>
      <c r="H18" s="75"/>
      <c r="I18" s="77"/>
      <c r="J18" s="79">
        <v>161.62</v>
      </c>
      <c r="K18" s="166"/>
      <c r="L18" s="167" t="s">
        <v>259</v>
      </c>
      <c r="M18" s="168">
        <f t="shared" si="0"/>
        <v>0</v>
      </c>
      <c r="N18" s="169">
        <v>161.62</v>
      </c>
      <c r="O18" s="170">
        <f t="shared" si="1"/>
        <v>0</v>
      </c>
      <c r="P18">
        <f t="shared" si="2"/>
        <v>0</v>
      </c>
    </row>
    <row r="19" spans="1:16">
      <c r="A19" s="164">
        <v>248</v>
      </c>
      <c r="B19" s="75" t="s">
        <v>259</v>
      </c>
      <c r="C19" s="76" t="s">
        <v>437</v>
      </c>
      <c r="D19" s="77" t="s">
        <v>438</v>
      </c>
      <c r="E19" s="78"/>
      <c r="F19" s="77"/>
      <c r="G19" s="165" t="s">
        <v>83</v>
      </c>
      <c r="H19" s="75"/>
      <c r="I19" s="77"/>
      <c r="J19" s="79">
        <v>550.91</v>
      </c>
      <c r="K19" s="166"/>
      <c r="L19" s="167" t="s">
        <v>259</v>
      </c>
      <c r="M19" s="168">
        <f t="shared" si="0"/>
        <v>0</v>
      </c>
      <c r="N19" s="169">
        <v>550.91</v>
      </c>
      <c r="O19" s="170">
        <f t="shared" si="1"/>
        <v>0</v>
      </c>
      <c r="P19">
        <f t="shared" si="2"/>
        <v>0</v>
      </c>
    </row>
    <row r="20" spans="1:16">
      <c r="A20" s="164">
        <v>281</v>
      </c>
      <c r="B20" s="75" t="s">
        <v>217</v>
      </c>
      <c r="C20" s="76" t="s">
        <v>433</v>
      </c>
      <c r="D20" s="77" t="s">
        <v>439</v>
      </c>
      <c r="E20" s="78"/>
      <c r="F20" s="77"/>
      <c r="G20" s="165" t="s">
        <v>83</v>
      </c>
      <c r="H20" s="75"/>
      <c r="I20" s="77"/>
      <c r="J20" s="79">
        <v>154.36000000000001</v>
      </c>
      <c r="K20" s="166"/>
      <c r="L20" s="167" t="s">
        <v>217</v>
      </c>
      <c r="M20" s="168">
        <f t="shared" si="0"/>
        <v>0</v>
      </c>
      <c r="N20" s="169">
        <v>154.36000000000001</v>
      </c>
      <c r="O20" s="170">
        <f t="shared" si="1"/>
        <v>0</v>
      </c>
      <c r="P20">
        <f t="shared" si="2"/>
        <v>0</v>
      </c>
    </row>
    <row r="21" spans="1:16">
      <c r="A21" s="164">
        <v>283</v>
      </c>
      <c r="B21" s="75" t="s">
        <v>217</v>
      </c>
      <c r="C21" s="76" t="s">
        <v>440</v>
      </c>
      <c r="D21" s="77" t="s">
        <v>441</v>
      </c>
      <c r="E21" s="78"/>
      <c r="F21" s="77"/>
      <c r="G21" s="165" t="s">
        <v>83</v>
      </c>
      <c r="H21" s="75"/>
      <c r="I21" s="77"/>
      <c r="J21" s="79">
        <v>120</v>
      </c>
      <c r="K21" s="166"/>
      <c r="L21" s="167" t="s">
        <v>217</v>
      </c>
      <c r="M21" s="168">
        <f t="shared" si="0"/>
        <v>0</v>
      </c>
      <c r="N21" s="169">
        <v>120</v>
      </c>
      <c r="O21" s="170">
        <f t="shared" si="1"/>
        <v>0</v>
      </c>
      <c r="P21">
        <f t="shared" si="2"/>
        <v>0</v>
      </c>
    </row>
    <row r="22" spans="1:16">
      <c r="A22" s="164">
        <v>286</v>
      </c>
      <c r="B22" s="75" t="s">
        <v>336</v>
      </c>
      <c r="C22" s="76" t="s">
        <v>442</v>
      </c>
      <c r="D22" s="77" t="s">
        <v>443</v>
      </c>
      <c r="E22" s="78"/>
      <c r="F22" s="77"/>
      <c r="G22" s="165" t="s">
        <v>83</v>
      </c>
      <c r="H22" s="75"/>
      <c r="I22" s="77"/>
      <c r="J22" s="79">
        <v>4.0599999999999996</v>
      </c>
      <c r="K22" s="166"/>
      <c r="L22" s="167" t="s">
        <v>336</v>
      </c>
      <c r="M22" s="168">
        <f t="shared" si="0"/>
        <v>0</v>
      </c>
      <c r="N22" s="169">
        <v>4.0599999999999996</v>
      </c>
      <c r="O22" s="170">
        <f t="shared" si="1"/>
        <v>0</v>
      </c>
      <c r="P22">
        <f t="shared" si="2"/>
        <v>0</v>
      </c>
    </row>
    <row r="23" spans="1:16">
      <c r="A23" s="164">
        <v>287</v>
      </c>
      <c r="B23" s="75" t="s">
        <v>336</v>
      </c>
      <c r="C23" s="76" t="s">
        <v>444</v>
      </c>
      <c r="D23" s="77" t="s">
        <v>445</v>
      </c>
      <c r="E23" s="78"/>
      <c r="F23" s="77"/>
      <c r="G23" s="165" t="s">
        <v>83</v>
      </c>
      <c r="H23" s="75"/>
      <c r="I23" s="77"/>
      <c r="J23" s="79">
        <v>150</v>
      </c>
      <c r="K23" s="166"/>
      <c r="L23" s="167" t="s">
        <v>336</v>
      </c>
      <c r="M23" s="168">
        <f t="shared" si="0"/>
        <v>0</v>
      </c>
      <c r="N23" s="169">
        <v>150</v>
      </c>
      <c r="O23" s="170">
        <f t="shared" si="1"/>
        <v>0</v>
      </c>
      <c r="P23">
        <f t="shared" si="2"/>
        <v>0</v>
      </c>
    </row>
    <row r="24" spans="1:16">
      <c r="A24" s="164">
        <v>288</v>
      </c>
      <c r="B24" s="75" t="s">
        <v>336</v>
      </c>
      <c r="C24" s="76" t="s">
        <v>446</v>
      </c>
      <c r="D24" s="77" t="s">
        <v>447</v>
      </c>
      <c r="E24" s="78"/>
      <c r="F24" s="77"/>
      <c r="G24" s="165" t="s">
        <v>448</v>
      </c>
      <c r="H24" s="75"/>
      <c r="I24" s="77"/>
      <c r="J24" s="79">
        <v>898.1</v>
      </c>
      <c r="K24" s="166"/>
      <c r="L24" s="167" t="s">
        <v>336</v>
      </c>
      <c r="M24" s="168">
        <f t="shared" si="0"/>
        <v>0</v>
      </c>
      <c r="N24" s="169">
        <v>898.1</v>
      </c>
      <c r="O24" s="170">
        <f t="shared" si="1"/>
        <v>0</v>
      </c>
      <c r="P24">
        <f t="shared" si="2"/>
        <v>0</v>
      </c>
    </row>
    <row r="25" spans="1:16">
      <c r="A25" s="164">
        <v>289</v>
      </c>
      <c r="B25" s="75" t="s">
        <v>279</v>
      </c>
      <c r="C25" s="76" t="s">
        <v>449</v>
      </c>
      <c r="D25" s="77" t="s">
        <v>450</v>
      </c>
      <c r="E25" s="78"/>
      <c r="F25" s="77"/>
      <c r="G25" s="165" t="s">
        <v>83</v>
      </c>
      <c r="H25" s="75"/>
      <c r="I25" s="77"/>
      <c r="J25" s="79">
        <v>296.39999999999998</v>
      </c>
      <c r="K25" s="166"/>
      <c r="L25" s="167" t="s">
        <v>279</v>
      </c>
      <c r="M25" s="168">
        <f t="shared" si="0"/>
        <v>0</v>
      </c>
      <c r="N25" s="169">
        <v>296.39999999999998</v>
      </c>
      <c r="O25" s="170">
        <f t="shared" si="1"/>
        <v>0</v>
      </c>
      <c r="P25">
        <f t="shared" si="2"/>
        <v>0</v>
      </c>
    </row>
    <row r="26" spans="1:16">
      <c r="A26" s="164">
        <v>291</v>
      </c>
      <c r="B26" s="75" t="s">
        <v>289</v>
      </c>
      <c r="C26" s="76" t="s">
        <v>446</v>
      </c>
      <c r="D26" s="77" t="s">
        <v>451</v>
      </c>
      <c r="E26" s="78"/>
      <c r="F26" s="77"/>
      <c r="G26" s="165" t="s">
        <v>448</v>
      </c>
      <c r="H26" s="75"/>
      <c r="I26" s="77"/>
      <c r="J26" s="79">
        <v>998.73</v>
      </c>
      <c r="K26" s="166"/>
      <c r="L26" s="167" t="s">
        <v>289</v>
      </c>
      <c r="M26" s="168">
        <f t="shared" si="0"/>
        <v>0</v>
      </c>
      <c r="N26" s="169">
        <v>998.73</v>
      </c>
      <c r="O26" s="170">
        <f t="shared" si="1"/>
        <v>0</v>
      </c>
      <c r="P26">
        <f t="shared" si="2"/>
        <v>0</v>
      </c>
    </row>
    <row r="27" spans="1:16">
      <c r="A27" s="164">
        <v>292</v>
      </c>
      <c r="B27" s="75" t="s">
        <v>289</v>
      </c>
      <c r="C27" s="76" t="s">
        <v>187</v>
      </c>
      <c r="D27" s="77" t="s">
        <v>452</v>
      </c>
      <c r="E27" s="78"/>
      <c r="F27" s="77"/>
      <c r="G27" s="165" t="s">
        <v>186</v>
      </c>
      <c r="H27" s="75"/>
      <c r="I27" s="77"/>
      <c r="J27" s="79">
        <v>30.49</v>
      </c>
      <c r="K27" s="166"/>
      <c r="L27" s="167" t="s">
        <v>289</v>
      </c>
      <c r="M27" s="168">
        <f t="shared" si="0"/>
        <v>0</v>
      </c>
      <c r="N27" s="169">
        <v>30.49</v>
      </c>
      <c r="O27" s="170">
        <f t="shared" si="1"/>
        <v>0</v>
      </c>
      <c r="P27">
        <f t="shared" si="2"/>
        <v>0</v>
      </c>
    </row>
    <row r="28" spans="1:16">
      <c r="A28" s="164">
        <v>295</v>
      </c>
      <c r="B28" s="75" t="s">
        <v>289</v>
      </c>
      <c r="C28" s="76" t="s">
        <v>321</v>
      </c>
      <c r="D28" s="77" t="s">
        <v>453</v>
      </c>
      <c r="E28" s="78"/>
      <c r="F28" s="77"/>
      <c r="G28" s="165" t="s">
        <v>320</v>
      </c>
      <c r="H28" s="75"/>
      <c r="I28" s="77"/>
      <c r="J28" s="79">
        <v>0</v>
      </c>
      <c r="K28" s="166"/>
      <c r="L28" s="167" t="s">
        <v>289</v>
      </c>
      <c r="M28" s="168">
        <f t="shared" si="0"/>
        <v>0</v>
      </c>
      <c r="N28" s="169">
        <v>0</v>
      </c>
      <c r="O28" s="170">
        <f t="shared" si="1"/>
        <v>0</v>
      </c>
      <c r="P28">
        <f t="shared" si="2"/>
        <v>0</v>
      </c>
    </row>
    <row r="29" spans="1:16">
      <c r="A29" s="164">
        <v>301</v>
      </c>
      <c r="B29" s="75" t="s">
        <v>95</v>
      </c>
      <c r="C29" s="76" t="s">
        <v>277</v>
      </c>
      <c r="D29" s="77" t="s">
        <v>454</v>
      </c>
      <c r="E29" s="78"/>
      <c r="F29" s="77"/>
      <c r="G29" s="165" t="s">
        <v>83</v>
      </c>
      <c r="H29" s="75"/>
      <c r="I29" s="77"/>
      <c r="J29" s="79">
        <v>100</v>
      </c>
      <c r="K29" s="166"/>
      <c r="L29" s="167" t="s">
        <v>95</v>
      </c>
      <c r="M29" s="168">
        <f t="shared" si="0"/>
        <v>0</v>
      </c>
      <c r="N29" s="169">
        <v>100</v>
      </c>
      <c r="O29" s="170">
        <f t="shared" si="1"/>
        <v>0</v>
      </c>
      <c r="P29">
        <f t="shared" si="2"/>
        <v>0</v>
      </c>
    </row>
    <row r="30" spans="1:16">
      <c r="A30" s="164">
        <v>313</v>
      </c>
      <c r="B30" s="75" t="s">
        <v>95</v>
      </c>
      <c r="C30" s="76" t="s">
        <v>433</v>
      </c>
      <c r="D30" s="77" t="s">
        <v>455</v>
      </c>
      <c r="E30" s="78"/>
      <c r="F30" s="77"/>
      <c r="G30" s="165" t="s">
        <v>83</v>
      </c>
      <c r="H30" s="75"/>
      <c r="I30" s="77"/>
      <c r="J30" s="79">
        <v>154.36000000000001</v>
      </c>
      <c r="K30" s="166"/>
      <c r="L30" s="167" t="s">
        <v>95</v>
      </c>
      <c r="M30" s="168">
        <f t="shared" si="0"/>
        <v>0</v>
      </c>
      <c r="N30" s="169">
        <v>154.36000000000001</v>
      </c>
      <c r="O30" s="170">
        <f t="shared" si="1"/>
        <v>0</v>
      </c>
      <c r="P30">
        <f t="shared" si="2"/>
        <v>0</v>
      </c>
    </row>
    <row r="31" spans="1:16">
      <c r="A31" s="164">
        <v>328</v>
      </c>
      <c r="B31" s="75" t="s">
        <v>323</v>
      </c>
      <c r="C31" s="76" t="s">
        <v>456</v>
      </c>
      <c r="D31" s="77" t="s">
        <v>430</v>
      </c>
      <c r="E31" s="78"/>
      <c r="F31" s="77"/>
      <c r="G31" s="165" t="s">
        <v>83</v>
      </c>
      <c r="H31" s="75"/>
      <c r="I31" s="77"/>
      <c r="J31" s="79">
        <v>2043.5</v>
      </c>
      <c r="K31" s="166"/>
      <c r="L31" s="167" t="s">
        <v>323</v>
      </c>
      <c r="M31" s="168">
        <f t="shared" si="0"/>
        <v>0</v>
      </c>
      <c r="N31" s="169">
        <v>2043.5</v>
      </c>
      <c r="O31" s="170">
        <f t="shared" si="1"/>
        <v>0</v>
      </c>
      <c r="P31">
        <f t="shared" si="2"/>
        <v>0</v>
      </c>
    </row>
    <row r="32" spans="1:16">
      <c r="A32" s="164">
        <v>337</v>
      </c>
      <c r="B32" s="75" t="s">
        <v>339</v>
      </c>
      <c r="C32" s="76" t="s">
        <v>81</v>
      </c>
      <c r="D32" s="77" t="s">
        <v>457</v>
      </c>
      <c r="E32" s="78"/>
      <c r="F32" s="77"/>
      <c r="G32" s="165" t="s">
        <v>298</v>
      </c>
      <c r="H32" s="75"/>
      <c r="I32" s="77"/>
      <c r="J32" s="79">
        <v>128.29</v>
      </c>
      <c r="K32" s="166"/>
      <c r="L32" s="167" t="s">
        <v>339</v>
      </c>
      <c r="M32" s="168">
        <f t="shared" si="0"/>
        <v>0</v>
      </c>
      <c r="N32" s="169">
        <v>128.29</v>
      </c>
      <c r="O32" s="170">
        <f t="shared" si="1"/>
        <v>0</v>
      </c>
      <c r="P32">
        <f t="shared" si="2"/>
        <v>0</v>
      </c>
    </row>
    <row r="33" spans="1:15">
      <c r="A33" s="164"/>
      <c r="B33" s="75"/>
      <c r="C33" s="76"/>
      <c r="D33" s="77"/>
      <c r="E33" s="78"/>
      <c r="F33" s="77"/>
      <c r="G33" s="165"/>
      <c r="H33" s="75"/>
      <c r="I33" s="77"/>
      <c r="J33" s="79"/>
      <c r="K33" s="171"/>
      <c r="L33" s="172"/>
      <c r="M33" s="173"/>
      <c r="N33" s="174"/>
      <c r="O33" s="175"/>
    </row>
    <row r="34" spans="1:15">
      <c r="A34" s="164"/>
      <c r="B34" s="75"/>
      <c r="C34" s="76"/>
      <c r="D34" s="77"/>
      <c r="E34" s="78"/>
      <c r="F34" s="77"/>
      <c r="G34" s="165"/>
      <c r="H34" s="75"/>
      <c r="I34" s="77"/>
      <c r="J34" s="79"/>
      <c r="K34" s="171"/>
      <c r="L34" s="172"/>
      <c r="M34" s="176" t="s">
        <v>458</v>
      </c>
      <c r="N34" s="177">
        <f>SUM(P8:P32)</f>
        <v>0</v>
      </c>
      <c r="O34" s="178">
        <f>SUM(O8:O32)</f>
        <v>0</v>
      </c>
    </row>
    <row r="35" spans="1:15">
      <c r="A35" s="164"/>
      <c r="B35" s="75"/>
      <c r="C35" s="76"/>
      <c r="D35" s="77"/>
      <c r="E35" s="78"/>
      <c r="F35" s="77"/>
      <c r="G35" s="165"/>
      <c r="H35" s="75"/>
      <c r="I35" s="77"/>
      <c r="J35" s="79"/>
      <c r="K35" s="171"/>
      <c r="L35" s="172"/>
      <c r="M35" s="176" t="s">
        <v>459</v>
      </c>
      <c r="N35" s="177"/>
      <c r="O35" s="178">
        <f>IF(N34&lt;&gt;0,O34/N34,0)</f>
        <v>0</v>
      </c>
    </row>
    <row r="36" spans="1:15">
      <c r="A36" s="164"/>
      <c r="B36" s="75"/>
      <c r="C36" s="76"/>
      <c r="D36" s="77"/>
      <c r="E36" s="78"/>
      <c r="F36" s="77"/>
      <c r="G36" s="165"/>
      <c r="H36" s="75"/>
      <c r="I36" s="77"/>
      <c r="J36" s="79"/>
      <c r="K36" s="171"/>
      <c r="L36" s="172"/>
      <c r="M36" s="176"/>
      <c r="N36" s="177"/>
      <c r="O36" s="178"/>
    </row>
    <row r="37" spans="1:15">
      <c r="A37" s="164"/>
      <c r="B37" s="75"/>
      <c r="C37" s="76"/>
      <c r="D37" s="77"/>
      <c r="E37" s="78"/>
      <c r="F37" s="77"/>
      <c r="G37" s="165"/>
      <c r="H37" s="75"/>
      <c r="I37" s="77"/>
      <c r="J37" s="79"/>
      <c r="K37" s="171"/>
      <c r="L37" s="172"/>
      <c r="M37" s="176" t="s">
        <v>423</v>
      </c>
      <c r="N37" s="177">
        <f>FattureTempi!AG97</f>
        <v>123280.77999999993</v>
      </c>
      <c r="O37" s="178">
        <f>FattureTempi!AH97</f>
        <v>-2799234.1900000004</v>
      </c>
    </row>
    <row r="38" spans="1:15">
      <c r="A38" s="164"/>
      <c r="B38" s="75"/>
      <c r="C38" s="76"/>
      <c r="D38" s="77"/>
      <c r="E38" s="78"/>
      <c r="F38" s="77"/>
      <c r="G38" s="165"/>
      <c r="H38" s="75"/>
      <c r="I38" s="77"/>
      <c r="J38" s="79"/>
      <c r="K38" s="171"/>
      <c r="L38" s="172"/>
      <c r="M38" s="176" t="s">
        <v>424</v>
      </c>
      <c r="N38" s="177"/>
      <c r="O38" s="178">
        <f>FattureTempi!AH98</f>
        <v>-22.706168715025992</v>
      </c>
    </row>
    <row r="39" spans="1:15">
      <c r="A39" s="164"/>
      <c r="B39" s="75"/>
      <c r="C39" s="76"/>
      <c r="D39" s="77"/>
      <c r="E39" s="78"/>
      <c r="F39" s="77"/>
      <c r="G39" s="165"/>
      <c r="H39" s="75"/>
      <c r="I39" s="77"/>
      <c r="J39" s="79"/>
      <c r="K39" s="171"/>
      <c r="L39" s="172"/>
      <c r="M39" s="176"/>
      <c r="N39" s="177"/>
      <c r="O39" s="178"/>
    </row>
    <row r="40" spans="1:15">
      <c r="A40" s="164"/>
      <c r="B40" s="75"/>
      <c r="C40" s="76"/>
      <c r="D40" s="77"/>
      <c r="E40" s="78"/>
      <c r="F40" s="77"/>
      <c r="G40" s="165"/>
      <c r="H40" s="75"/>
      <c r="I40" s="77"/>
      <c r="J40" s="79"/>
      <c r="K40" s="171"/>
      <c r="L40" s="172"/>
      <c r="M40" s="179" t="s">
        <v>460</v>
      </c>
      <c r="N40" s="180">
        <f>N37+N34</f>
        <v>123280.77999999993</v>
      </c>
      <c r="O40" s="181">
        <f>O37+O34</f>
        <v>-2799234.1900000004</v>
      </c>
    </row>
    <row r="41" spans="1:15">
      <c r="A41" s="164"/>
      <c r="B41" s="75"/>
      <c r="C41" s="76"/>
      <c r="D41" s="77"/>
      <c r="E41" s="78"/>
      <c r="F41" s="77"/>
      <c r="G41" s="165"/>
      <c r="H41" s="75"/>
      <c r="I41" s="77"/>
      <c r="J41" s="79"/>
      <c r="K41" s="171"/>
      <c r="L41" s="172"/>
      <c r="M41" s="179" t="s">
        <v>461</v>
      </c>
      <c r="N41" s="180"/>
      <c r="O41" s="181">
        <f>(O40/N40)</f>
        <v>-22.706168715025992</v>
      </c>
    </row>
    <row r="42" spans="1:15">
      <c r="O42" s="135"/>
    </row>
    <row r="43" spans="1:15">
      <c r="I43" s="6"/>
      <c r="J43" s="2"/>
    </row>
  </sheetData>
  <mergeCells count="5">
    <mergeCell ref="A5:J5"/>
    <mergeCell ref="A1:O1"/>
    <mergeCell ref="A3:O3"/>
    <mergeCell ref="A4:O4"/>
    <mergeCell ref="K5:O5"/>
  </mergeCells>
  <phoneticPr fontId="0" type="noConversion"/>
  <pageMargins left="0.75" right="0.75" top="1" bottom="1" header="0.5" footer="0.5"/>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dimension ref="A1:AB17"/>
  <sheetViews>
    <sheetView showGridLines="0" zoomScaleNormal="100" workbookViewId="0">
      <selection sqref="A1:AB1"/>
    </sheetView>
  </sheetViews>
  <sheetFormatPr defaultRowHeight="15"/>
  <cols>
    <col min="1" max="1" width="5.7109375" style="107" bestFit="1" customWidth="1"/>
    <col min="2" max="2" width="6.28515625" style="107" bestFit="1" customWidth="1"/>
    <col min="3" max="3" width="10.7109375" style="119" bestFit="1" customWidth="1"/>
    <col min="4" max="4" width="18.140625" style="120" customWidth="1"/>
    <col min="5" max="5" width="10.7109375" style="119" bestFit="1" customWidth="1"/>
    <col min="6" max="6" width="15.7109375" style="120" customWidth="1"/>
    <col min="7" max="8" width="12.140625" style="121" customWidth="1"/>
    <col min="9" max="9" width="8" style="118" customWidth="1"/>
    <col min="10" max="10" width="12.140625" style="121" customWidth="1"/>
    <col min="11" max="11" width="14.85546875" style="107" customWidth="1"/>
    <col min="12" max="12" width="5.7109375" style="107" bestFit="1" customWidth="1"/>
    <col min="13" max="13" width="8.28515625" style="107" bestFit="1" customWidth="1"/>
    <col min="14" max="14" width="10.7109375" style="119" bestFit="1" customWidth="1"/>
    <col min="15" max="15" width="25.5703125" style="120" customWidth="1"/>
    <col min="16" max="16" width="16.7109375" style="119" customWidth="1"/>
    <col min="17" max="17" width="19.28515625" style="119" customWidth="1"/>
    <col min="18" max="18" width="7" style="107" hidden="1" customWidth="1"/>
    <col min="19" max="19" width="22.28515625" style="120" hidden="1" customWidth="1"/>
    <col min="20" max="23" width="0" style="107" hidden="1" customWidth="1"/>
    <col min="24" max="24" width="5.7109375" style="107" hidden="1" customWidth="1"/>
    <col min="25" max="25" width="8.28515625" style="107" hidden="1" customWidth="1"/>
    <col min="26" max="26" width="3.28515625" style="107" hidden="1" customWidth="1"/>
    <col min="27" max="27" width="13.7109375" style="107" customWidth="1"/>
    <col min="28" max="28" width="14" style="119" customWidth="1"/>
    <col min="29" max="29" width="0" style="107" hidden="1" customWidth="1"/>
    <col min="30" max="16384" width="9.140625" style="107"/>
  </cols>
  <sheetData>
    <row r="1" spans="1:28" s="90" customFormat="1" ht="23.1" customHeight="1">
      <c r="A1" s="206"/>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row>
    <row r="2" spans="1:28" s="97" customFormat="1" ht="15" customHeight="1">
      <c r="A2" s="91"/>
      <c r="B2" s="92"/>
      <c r="C2" s="21"/>
      <c r="D2" s="93"/>
      <c r="E2" s="21"/>
      <c r="F2" s="93"/>
      <c r="G2" s="94"/>
      <c r="H2" s="94"/>
      <c r="I2" s="139"/>
      <c r="J2" s="94"/>
      <c r="K2" s="92"/>
      <c r="L2" s="92"/>
      <c r="M2" s="92"/>
      <c r="N2" s="21"/>
      <c r="O2" s="93"/>
      <c r="P2" s="21"/>
      <c r="Q2" s="21"/>
      <c r="R2" s="92"/>
      <c r="S2" s="93"/>
      <c r="T2" s="92"/>
      <c r="U2" s="92"/>
      <c r="V2" s="92"/>
      <c r="W2" s="92"/>
      <c r="X2" s="92"/>
      <c r="Y2" s="92"/>
      <c r="Z2" s="92"/>
      <c r="AA2" s="92"/>
      <c r="AB2" s="21"/>
    </row>
    <row r="3" spans="1:28" s="90" customFormat="1" ht="23.1" customHeight="1">
      <c r="A3" s="223" t="s">
        <v>70</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5"/>
    </row>
    <row r="4" spans="1:28" s="90" customFormat="1" ht="23.1" customHeight="1">
      <c r="A4" s="98"/>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38"/>
    </row>
    <row r="5" spans="1:28" s="90" customFormat="1" ht="23.1" customHeight="1">
      <c r="A5" s="220" t="s">
        <v>71</v>
      </c>
      <c r="B5" s="221"/>
      <c r="C5" s="221"/>
      <c r="D5" s="221"/>
      <c r="E5" s="221"/>
      <c r="F5" s="222"/>
      <c r="G5" s="148">
        <v>0</v>
      </c>
      <c r="H5" s="137"/>
      <c r="I5" s="137"/>
      <c r="J5" s="137"/>
      <c r="K5" s="137"/>
      <c r="L5" s="137"/>
      <c r="M5" s="137"/>
      <c r="N5" s="137"/>
      <c r="O5" s="147"/>
      <c r="P5" s="147"/>
      <c r="Q5" s="147"/>
      <c r="R5" s="147"/>
      <c r="S5" s="147"/>
      <c r="T5" s="147"/>
      <c r="U5" s="147"/>
      <c r="V5" s="147"/>
      <c r="W5" s="147"/>
      <c r="X5" s="147"/>
      <c r="Y5" s="147"/>
      <c r="Z5" s="147"/>
      <c r="AA5" s="147"/>
      <c r="AB5" s="138"/>
    </row>
    <row r="6" spans="1:28" s="90" customFormat="1" ht="23.1" customHeight="1">
      <c r="A6" s="220" t="s">
        <v>72</v>
      </c>
      <c r="B6" s="221"/>
      <c r="C6" s="221"/>
      <c r="D6" s="221"/>
      <c r="E6" s="221"/>
      <c r="F6" s="221"/>
      <c r="G6" s="149">
        <v>0</v>
      </c>
      <c r="H6" s="147"/>
      <c r="I6" s="147"/>
      <c r="J6" s="147"/>
      <c r="K6" s="147"/>
      <c r="L6" s="147"/>
      <c r="M6" s="147"/>
      <c r="N6" s="147"/>
      <c r="O6" s="147"/>
      <c r="P6" s="147"/>
      <c r="Q6" s="147"/>
      <c r="R6" s="147"/>
      <c r="S6" s="147"/>
      <c r="T6" s="147"/>
      <c r="U6" s="147"/>
      <c r="V6" s="147"/>
      <c r="W6" s="147"/>
      <c r="X6" s="147"/>
      <c r="Y6" s="147"/>
      <c r="Z6" s="147"/>
      <c r="AA6" s="147"/>
      <c r="AB6" s="138"/>
    </row>
    <row r="7" spans="1:28" s="90" customFormat="1" ht="23.1" customHeight="1">
      <c r="A7" s="98"/>
      <c r="B7" s="99"/>
      <c r="C7" s="100"/>
      <c r="D7" s="101"/>
      <c r="E7" s="100"/>
      <c r="F7" s="101"/>
      <c r="G7" s="102"/>
      <c r="H7" s="102"/>
      <c r="I7" s="140"/>
      <c r="J7" s="102"/>
      <c r="K7" s="99"/>
      <c r="L7" s="99"/>
      <c r="M7" s="99"/>
      <c r="N7" s="100"/>
      <c r="O7" s="101"/>
      <c r="P7" s="100"/>
      <c r="Q7" s="100"/>
      <c r="R7" s="99"/>
      <c r="S7" s="101"/>
      <c r="T7" s="99"/>
      <c r="U7" s="99"/>
      <c r="V7" s="99"/>
      <c r="W7" s="99"/>
      <c r="X7" s="99"/>
      <c r="Y7" s="99"/>
      <c r="Z7" s="99"/>
      <c r="AA7" s="99"/>
      <c r="AB7" s="146"/>
    </row>
    <row r="8" spans="1:28" s="90" customFormat="1" ht="23.1" customHeight="1">
      <c r="A8" s="194" t="s">
        <v>14</v>
      </c>
      <c r="B8" s="214"/>
      <c r="C8" s="215"/>
      <c r="D8" s="194" t="s">
        <v>15</v>
      </c>
      <c r="E8" s="214"/>
      <c r="F8" s="214"/>
      <c r="G8" s="214"/>
      <c r="H8" s="214"/>
      <c r="I8" s="214"/>
      <c r="J8" s="214"/>
      <c r="K8" s="215"/>
      <c r="L8" s="194" t="s">
        <v>16</v>
      </c>
      <c r="M8" s="214"/>
      <c r="N8" s="215"/>
      <c r="O8" s="194" t="s">
        <v>1</v>
      </c>
      <c r="P8" s="214"/>
      <c r="Q8" s="214"/>
      <c r="R8" s="194" t="s">
        <v>17</v>
      </c>
      <c r="S8" s="215"/>
      <c r="T8" s="194" t="s">
        <v>18</v>
      </c>
      <c r="U8" s="214"/>
      <c r="V8" s="214"/>
      <c r="W8" s="215"/>
      <c r="X8" s="194" t="s">
        <v>19</v>
      </c>
      <c r="Y8" s="214"/>
      <c r="Z8" s="214"/>
      <c r="AA8" s="103" t="s">
        <v>47</v>
      </c>
      <c r="AB8" s="103" t="s">
        <v>69</v>
      </c>
    </row>
    <row r="9" spans="1:28" ht="36" customHeight="1">
      <c r="A9" s="104" t="s">
        <v>21</v>
      </c>
      <c r="B9" s="104" t="s">
        <v>22</v>
      </c>
      <c r="C9" s="144" t="s">
        <v>25</v>
      </c>
      <c r="D9" s="104" t="s">
        <v>24</v>
      </c>
      <c r="E9" s="105" t="s">
        <v>25</v>
      </c>
      <c r="F9" s="104" t="s">
        <v>26</v>
      </c>
      <c r="G9" s="141" t="s">
        <v>64</v>
      </c>
      <c r="H9" s="106" t="s">
        <v>65</v>
      </c>
      <c r="I9" s="142" t="s">
        <v>66</v>
      </c>
      <c r="J9" s="141" t="s">
        <v>67</v>
      </c>
      <c r="K9" s="104" t="s">
        <v>28</v>
      </c>
      <c r="L9" s="104" t="s">
        <v>21</v>
      </c>
      <c r="M9" s="104" t="s">
        <v>24</v>
      </c>
      <c r="N9" s="144" t="s">
        <v>25</v>
      </c>
      <c r="O9" s="104" t="s">
        <v>30</v>
      </c>
      <c r="P9" s="105" t="s">
        <v>31</v>
      </c>
      <c r="Q9" s="105" t="s">
        <v>32</v>
      </c>
      <c r="R9" s="104" t="s">
        <v>33</v>
      </c>
      <c r="S9" s="104" t="s">
        <v>26</v>
      </c>
      <c r="T9" s="104" t="s">
        <v>33</v>
      </c>
      <c r="U9" s="104" t="s">
        <v>34</v>
      </c>
      <c r="V9" s="104" t="s">
        <v>35</v>
      </c>
      <c r="W9" s="104" t="s">
        <v>36</v>
      </c>
      <c r="X9" s="104" t="s">
        <v>21</v>
      </c>
      <c r="Y9" s="104" t="s">
        <v>24</v>
      </c>
      <c r="Z9" s="104" t="s">
        <v>37</v>
      </c>
      <c r="AA9" s="104" t="s">
        <v>25</v>
      </c>
      <c r="AB9" s="145" t="s">
        <v>68</v>
      </c>
    </row>
    <row r="10" spans="1:28">
      <c r="A10" s="108"/>
      <c r="B10" s="108"/>
      <c r="C10" s="109"/>
      <c r="D10" s="110"/>
      <c r="E10" s="109"/>
      <c r="F10" s="111"/>
      <c r="G10" s="112"/>
      <c r="H10" s="112"/>
      <c r="I10" s="143"/>
      <c r="J10" s="112"/>
      <c r="K10" s="108"/>
      <c r="L10" s="108"/>
      <c r="M10" s="108"/>
      <c r="N10" s="109"/>
      <c r="O10" s="111"/>
      <c r="P10" s="109"/>
      <c r="Q10" s="109"/>
      <c r="R10" s="108"/>
      <c r="S10" s="111"/>
      <c r="T10" s="108"/>
      <c r="U10" s="108"/>
      <c r="V10" s="108"/>
      <c r="W10" s="108"/>
      <c r="X10" s="113"/>
      <c r="Y10" s="113"/>
      <c r="Z10" s="113"/>
      <c r="AA10" s="114"/>
      <c r="AB10" s="109"/>
    </row>
    <row r="11" spans="1:28">
      <c r="C11" s="107"/>
      <c r="D11" s="107"/>
      <c r="E11" s="107"/>
      <c r="F11" s="107"/>
      <c r="G11" s="107"/>
      <c r="H11" s="107"/>
      <c r="I11" s="107"/>
      <c r="J11" s="107"/>
      <c r="N11" s="107"/>
      <c r="O11" s="107"/>
      <c r="P11" s="107"/>
      <c r="Q11" s="107"/>
      <c r="S11" s="107"/>
      <c r="AB11" s="107"/>
    </row>
    <row r="12" spans="1:28">
      <c r="C12" s="107"/>
      <c r="D12" s="107"/>
      <c r="E12" s="107"/>
      <c r="F12" s="107"/>
      <c r="G12" s="107"/>
      <c r="H12" s="107"/>
      <c r="I12" s="107"/>
      <c r="J12" s="107"/>
      <c r="N12" s="107"/>
      <c r="O12" s="107"/>
      <c r="P12" s="107"/>
      <c r="Q12" s="107"/>
      <c r="S12" s="107"/>
      <c r="AB12" s="107"/>
    </row>
    <row r="13" spans="1:28">
      <c r="C13" s="107"/>
      <c r="D13" s="107"/>
      <c r="E13" s="107"/>
      <c r="F13" s="107"/>
      <c r="G13" s="107"/>
      <c r="H13" s="107"/>
      <c r="I13" s="107"/>
      <c r="J13" s="107"/>
      <c r="N13" s="107"/>
      <c r="O13" s="107"/>
      <c r="P13" s="107"/>
      <c r="Q13" s="107"/>
      <c r="S13" s="107"/>
      <c r="AB13" s="107"/>
    </row>
    <row r="14" spans="1:28">
      <c r="C14" s="107"/>
      <c r="D14" s="107"/>
      <c r="E14" s="107"/>
      <c r="F14" s="107"/>
      <c r="G14" s="107"/>
      <c r="H14" s="107"/>
      <c r="I14" s="107"/>
      <c r="J14" s="107"/>
      <c r="N14" s="107"/>
      <c r="O14" s="107"/>
      <c r="P14" s="107"/>
      <c r="Q14" s="107"/>
      <c r="S14" s="107"/>
      <c r="AB14" s="107"/>
    </row>
    <row r="15" spans="1:28">
      <c r="C15" s="107"/>
      <c r="D15" s="107"/>
      <c r="E15" s="107"/>
      <c r="F15" s="107"/>
      <c r="G15" s="107"/>
      <c r="H15" s="107"/>
      <c r="I15" s="107"/>
      <c r="J15" s="107"/>
      <c r="N15" s="107"/>
      <c r="O15" s="107"/>
      <c r="P15" s="107"/>
      <c r="Q15" s="107"/>
      <c r="S15" s="107"/>
      <c r="AB15" s="107"/>
    </row>
    <row r="16" spans="1:28">
      <c r="C16" s="107"/>
      <c r="D16" s="107"/>
      <c r="E16" s="107"/>
      <c r="F16" s="107"/>
      <c r="G16" s="107"/>
      <c r="H16" s="107"/>
      <c r="I16" s="107"/>
      <c r="J16" s="107"/>
      <c r="N16" s="107"/>
      <c r="O16" s="107"/>
      <c r="P16" s="107"/>
      <c r="Q16" s="107"/>
      <c r="S16" s="107"/>
      <c r="AB16" s="107"/>
    </row>
    <row r="17" spans="3:28">
      <c r="C17" s="107"/>
      <c r="D17" s="107"/>
      <c r="E17" s="107"/>
      <c r="F17" s="107"/>
      <c r="G17" s="107"/>
      <c r="H17" s="107"/>
      <c r="I17" s="107"/>
      <c r="J17" s="107"/>
      <c r="N17" s="107"/>
      <c r="O17" s="107"/>
      <c r="P17" s="107"/>
      <c r="Q17" s="107"/>
      <c r="S17" s="107"/>
      <c r="AB17" s="107"/>
    </row>
  </sheetData>
  <mergeCells count="11">
    <mergeCell ref="R8:S8"/>
    <mergeCell ref="T8:W8"/>
    <mergeCell ref="X8:Z8"/>
    <mergeCell ref="A5:F5"/>
    <mergeCell ref="A6:F6"/>
    <mergeCell ref="A1:AB1"/>
    <mergeCell ref="A3:AB3"/>
    <mergeCell ref="A8:C8"/>
    <mergeCell ref="D8:K8"/>
    <mergeCell ref="L8:N8"/>
    <mergeCell ref="O8:Q8"/>
  </mergeCells>
  <pageMargins left="0.23622047244094491" right="0.23622047244094491" top="0.74803149606299213" bottom="0.74803149606299213" header="0.31496062992125984" footer="0.31496062992125984"/>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SiopeAllegatoB</vt:lpstr>
      <vt:lpstr>Fatture</vt:lpstr>
      <vt:lpstr>Mandati</vt:lpstr>
      <vt:lpstr>FattureTempi</vt:lpstr>
      <vt:lpstr>MandatiTempi</vt:lpstr>
      <vt:lpstr>Debiti</vt:lpstr>
      <vt:lpstr>Debiti!Area_stampa</vt:lpstr>
      <vt:lpstr>FattureTempi!Area_stampa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Segreteria</cp:lastModifiedBy>
  <cp:lastPrinted>2015-01-23T09:39:52Z</cp:lastPrinted>
  <dcterms:created xsi:type="dcterms:W3CDTF">1996-11-05T10:16:36Z</dcterms:created>
  <dcterms:modified xsi:type="dcterms:W3CDTF">2020-05-05T09:17:41Z</dcterms:modified>
</cp:coreProperties>
</file>